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3725" windowHeight="9060"/>
  </bookViews>
  <sheets>
    <sheet name="PER DUP" sheetId="4" r:id="rId1"/>
  </sheets>
  <calcPr calcId="125725"/>
</workbook>
</file>

<file path=xl/calcChain.xml><?xml version="1.0" encoding="utf-8"?>
<calcChain xmlns="http://schemas.openxmlformats.org/spreadsheetml/2006/main">
  <c r="J54" i="4"/>
  <c r="N54"/>
  <c r="P54"/>
  <c r="R54"/>
  <c r="H54"/>
  <c r="L53"/>
  <c r="M53" s="1"/>
  <c r="L52"/>
  <c r="M52" s="1"/>
  <c r="L51"/>
  <c r="M51" s="1"/>
  <c r="L50"/>
  <c r="M50" s="1"/>
  <c r="L49"/>
  <c r="M49" s="1"/>
  <c r="L48"/>
  <c r="M48" s="1"/>
  <c r="L47"/>
  <c r="M47" s="1"/>
  <c r="L46"/>
  <c r="M46" s="1"/>
  <c r="L45"/>
  <c r="M45" s="1"/>
  <c r="L44"/>
  <c r="M44" s="1"/>
  <c r="L43"/>
  <c r="M43" s="1"/>
  <c r="L42"/>
  <c r="M42" s="1"/>
  <c r="L41"/>
  <c r="L40"/>
  <c r="O40" s="1"/>
  <c r="L39"/>
  <c r="M39" s="1"/>
  <c r="L38"/>
  <c r="O38" s="1"/>
  <c r="L37"/>
  <c r="L36"/>
  <c r="O36" s="1"/>
  <c r="L35"/>
  <c r="O35" s="1"/>
  <c r="L34"/>
  <c r="O34" s="1"/>
  <c r="L33"/>
  <c r="O33" s="1"/>
  <c r="L32"/>
  <c r="O32" s="1"/>
  <c r="L31"/>
  <c r="L30"/>
  <c r="L29"/>
  <c r="L28"/>
  <c r="O28" s="1"/>
  <c r="L27"/>
  <c r="O27" s="1"/>
  <c r="I26"/>
  <c r="L26" s="1"/>
  <c r="O26" s="1"/>
  <c r="L25"/>
  <c r="O25" s="1"/>
  <c r="L24"/>
  <c r="O24" s="1"/>
  <c r="L23"/>
  <c r="L22"/>
  <c r="O22" s="1"/>
  <c r="L21"/>
  <c r="O21" s="1"/>
  <c r="L20"/>
  <c r="O20" s="1"/>
  <c r="L19"/>
  <c r="O19" s="1"/>
  <c r="L18"/>
  <c r="O18" s="1"/>
  <c r="L17"/>
  <c r="O17" s="1"/>
  <c r="L16"/>
  <c r="L15"/>
  <c r="L14"/>
  <c r="L13"/>
  <c r="O13" s="1"/>
  <c r="L12"/>
  <c r="O12" s="1"/>
  <c r="L11"/>
  <c r="O11" s="1"/>
  <c r="L10"/>
  <c r="O10" s="1"/>
  <c r="L9"/>
  <c r="O9" s="1"/>
  <c r="L8"/>
  <c r="O8" s="1"/>
  <c r="L7"/>
  <c r="O7" s="1"/>
  <c r="Q6"/>
  <c r="Q54" s="1"/>
  <c r="L6"/>
  <c r="I5"/>
  <c r="L5" s="1"/>
  <c r="K4"/>
  <c r="L4" s="1"/>
  <c r="L3"/>
  <c r="O3" s="1"/>
  <c r="L2"/>
  <c r="O2" s="1"/>
  <c r="M54" l="1"/>
  <c r="I54"/>
  <c r="L54"/>
  <c r="K54"/>
  <c r="O6"/>
  <c r="O54" s="1"/>
</calcChain>
</file>

<file path=xl/comments1.xml><?xml version="1.0" encoding="utf-8"?>
<comments xmlns="http://schemas.openxmlformats.org/spreadsheetml/2006/main">
  <authors>
    <author>barbara.griffini</author>
  </authors>
  <commentList>
    <comment ref="C2" authorId="0">
      <text>
        <r>
          <rPr>
            <b/>
            <sz val="9"/>
            <color indexed="81"/>
            <rFont val="Tahoma"/>
            <family val="2"/>
          </rPr>
          <t>barbara.griffini:</t>
        </r>
        <r>
          <rPr>
            <sz val="9"/>
            <color indexed="81"/>
            <rFont val="Tahoma"/>
            <family val="2"/>
          </rPr>
          <t xml:space="preserve">
EX COMMESSA 280</t>
        </r>
      </text>
    </comment>
    <comment ref="C3" authorId="0">
      <text>
        <r>
          <rPr>
            <b/>
            <sz val="9"/>
            <color indexed="81"/>
            <rFont val="Tahoma"/>
            <family val="2"/>
          </rPr>
          <t>barbara.griffini:</t>
        </r>
        <r>
          <rPr>
            <sz val="9"/>
            <color indexed="81"/>
            <rFont val="Tahoma"/>
            <family val="2"/>
          </rPr>
          <t xml:space="preserve">
EX COMMESSA 128
</t>
        </r>
      </text>
    </comment>
    <comment ref="C26" authorId="0">
      <text>
        <r>
          <rPr>
            <b/>
            <sz val="9"/>
            <color indexed="81"/>
            <rFont val="Tahoma"/>
            <family val="2"/>
          </rPr>
          <t>barbara.griffini:</t>
        </r>
        <r>
          <rPr>
            <sz val="9"/>
            <color indexed="81"/>
            <rFont val="Tahoma"/>
            <family val="2"/>
          </rPr>
          <t xml:space="preserve">
ex 62N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barbara.griffini:</t>
        </r>
        <r>
          <rPr>
            <sz val="9"/>
            <color indexed="81"/>
            <rFont val="Tahoma"/>
            <family val="2"/>
          </rPr>
          <t xml:space="preserve">
ex 419</t>
        </r>
      </text>
    </comment>
    <comment ref="C33" authorId="0">
      <text>
        <r>
          <rPr>
            <b/>
            <sz val="9"/>
            <color indexed="81"/>
            <rFont val="Tahoma"/>
            <family val="2"/>
          </rPr>
          <t>barbara.griffini:</t>
        </r>
        <r>
          <rPr>
            <sz val="9"/>
            <color indexed="81"/>
            <rFont val="Tahoma"/>
            <family val="2"/>
          </rPr>
          <t xml:space="preserve">
ex 420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barbara.griffini:</t>
        </r>
        <r>
          <rPr>
            <sz val="9"/>
            <color indexed="81"/>
            <rFont val="Tahoma"/>
            <family val="2"/>
          </rPr>
          <t xml:space="preserve">
ex 428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barbara.griffini:</t>
        </r>
        <r>
          <rPr>
            <sz val="9"/>
            <color indexed="81"/>
            <rFont val="Tahoma"/>
            <family val="2"/>
          </rPr>
          <t xml:space="preserve">
ex 429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barbara.griffini:</t>
        </r>
        <r>
          <rPr>
            <sz val="9"/>
            <color indexed="81"/>
            <rFont val="Tahoma"/>
            <family val="2"/>
          </rPr>
          <t xml:space="preserve">
ex 430
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barbara.griffini:</t>
        </r>
        <r>
          <rPr>
            <sz val="9"/>
            <color indexed="81"/>
            <rFont val="Tahoma"/>
            <family val="2"/>
          </rPr>
          <t xml:space="preserve">
ex 431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barbara.griffini:</t>
        </r>
        <r>
          <rPr>
            <sz val="9"/>
            <color indexed="81"/>
            <rFont val="Tahoma"/>
            <family val="2"/>
          </rPr>
          <t xml:space="preserve">
ex 418</t>
        </r>
      </text>
    </comment>
    <comment ref="C39" authorId="0">
      <text>
        <r>
          <rPr>
            <b/>
            <sz val="9"/>
            <color indexed="81"/>
            <rFont val="Tahoma"/>
            <family val="2"/>
          </rPr>
          <t>barbara.griffini:</t>
        </r>
        <r>
          <rPr>
            <sz val="9"/>
            <color indexed="81"/>
            <rFont val="Tahoma"/>
            <family val="2"/>
          </rPr>
          <t xml:space="preserve">
ex 432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barbara.griffini:</t>
        </r>
        <r>
          <rPr>
            <sz val="9"/>
            <color indexed="81"/>
            <rFont val="Tahoma"/>
            <family val="2"/>
          </rPr>
          <t xml:space="preserve">
ex 408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barbara.griffini:</t>
        </r>
        <r>
          <rPr>
            <sz val="9"/>
            <color indexed="81"/>
            <rFont val="Tahoma"/>
            <family val="2"/>
          </rPr>
          <t xml:space="preserve">
usare n. 441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barbara.griffini:</t>
        </r>
        <r>
          <rPr>
            <sz val="9"/>
            <color indexed="81"/>
            <rFont val="Tahoma"/>
            <family val="2"/>
          </rPr>
          <t xml:space="preserve">
ex 424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barbara.griffini:</t>
        </r>
        <r>
          <rPr>
            <sz val="9"/>
            <color indexed="81"/>
            <rFont val="Tahoma"/>
            <family val="2"/>
          </rPr>
          <t xml:space="preserve">
ex 421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barbara.griffini:</t>
        </r>
        <r>
          <rPr>
            <sz val="9"/>
            <color indexed="81"/>
            <rFont val="Tahoma"/>
            <family val="2"/>
          </rPr>
          <t xml:space="preserve">
ex 415</t>
        </r>
      </text>
    </comment>
    <comment ref="C48" authorId="0">
      <text>
        <r>
          <rPr>
            <b/>
            <sz val="9"/>
            <color indexed="81"/>
            <rFont val="Tahoma"/>
            <family val="2"/>
          </rPr>
          <t>barbara.griffini:</t>
        </r>
        <r>
          <rPr>
            <sz val="9"/>
            <color indexed="81"/>
            <rFont val="Tahoma"/>
            <family val="2"/>
          </rPr>
          <t xml:space="preserve">
ex 423
</t>
        </r>
      </text>
    </comment>
    <comment ref="C49" authorId="0">
      <text>
        <r>
          <rPr>
            <b/>
            <sz val="9"/>
            <color indexed="81"/>
            <rFont val="Tahoma"/>
            <family val="2"/>
          </rPr>
          <t>barbara.griffini:</t>
        </r>
        <r>
          <rPr>
            <sz val="9"/>
            <color indexed="81"/>
            <rFont val="Tahoma"/>
            <family val="2"/>
          </rPr>
          <t xml:space="preserve">
ex 422</t>
        </r>
      </text>
    </comment>
    <comment ref="C50" authorId="0">
      <text>
        <r>
          <rPr>
            <b/>
            <sz val="9"/>
            <color indexed="81"/>
            <rFont val="Tahoma"/>
            <family val="2"/>
          </rPr>
          <t>barbara.griffini:</t>
        </r>
        <r>
          <rPr>
            <sz val="9"/>
            <color indexed="81"/>
            <rFont val="Tahoma"/>
            <family val="2"/>
          </rPr>
          <t xml:space="preserve">
ex 416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barbara.griffini:</t>
        </r>
        <r>
          <rPr>
            <sz val="9"/>
            <color indexed="81"/>
            <rFont val="Tahoma"/>
            <family val="2"/>
          </rPr>
          <t xml:space="preserve">
ex 412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>barbara.griffini:</t>
        </r>
        <r>
          <rPr>
            <sz val="9"/>
            <color indexed="81"/>
            <rFont val="Tahoma"/>
            <family val="2"/>
          </rPr>
          <t xml:space="preserve">
ex 418</t>
        </r>
      </text>
    </comment>
    <comment ref="I53" authorId="0">
      <text>
        <r>
          <rPr>
            <b/>
            <sz val="10"/>
            <color indexed="81"/>
            <rFont val="Tahoma"/>
            <family val="2"/>
          </rPr>
          <t>barbara.griffini:</t>
        </r>
        <r>
          <rPr>
            <sz val="10"/>
            <color indexed="81"/>
            <rFont val="Tahoma"/>
            <family val="2"/>
          </rPr>
          <t xml:space="preserve">
integrato  di 36,000 dopo colloquio con Mosna</t>
        </r>
      </text>
    </comment>
  </commentList>
</comments>
</file>

<file path=xl/sharedStrings.xml><?xml version="1.0" encoding="utf-8"?>
<sst xmlns="http://schemas.openxmlformats.org/spreadsheetml/2006/main" count="254" uniqueCount="129">
  <si>
    <t>Tipologia</t>
  </si>
  <si>
    <t>Assegnatario</t>
  </si>
  <si>
    <t>Numero Programma e Commessa</t>
  </si>
  <si>
    <t>Descr. Programma</t>
  </si>
  <si>
    <t>Conto principale</t>
  </si>
  <si>
    <t>Descrizione conto</t>
  </si>
  <si>
    <t>Anno inizio</t>
  </si>
  <si>
    <t>Situazione  al 2022</t>
  </si>
  <si>
    <t>TOTALE COMMESSA</t>
  </si>
  <si>
    <t>Risorse proprie</t>
  </si>
  <si>
    <t>Mutuo</t>
  </si>
  <si>
    <t>Alienazione di beni</t>
  </si>
  <si>
    <t>Donazioni</t>
  </si>
  <si>
    <t>Altri contributi da sterilizzare</t>
  </si>
  <si>
    <t>Contributi regionali</t>
  </si>
  <si>
    <t>11020301</t>
  </si>
  <si>
    <t>Fabbricati del patrimonio indisponibile</t>
  </si>
  <si>
    <t>2_PAT</t>
  </si>
  <si>
    <t>Opere per il completamento degli interventi necessari per l'ottenimento del CPI del Centro Servizi di Viale Roma 21</t>
  </si>
  <si>
    <t>Viale Roma 21: ristrutturazione e ampliamento ala C centro multiservizi comprendente il Centro Diurno</t>
  </si>
  <si>
    <t>PNRR Anziani - Nuova costruzione di n. 20 appartamenti protetti  Viale Roma per anziani</t>
  </si>
  <si>
    <t>Progettazione e restauro con risanamento conservativo del Santuario di  Santa Maria del Baraccano e della annessa canonica</t>
  </si>
  <si>
    <t>11020401</t>
  </si>
  <si>
    <t>Fabbricati del patrimonio disponibile</t>
  </si>
  <si>
    <t>Manutenzione straordinaria coperture e posa linee vita</t>
  </si>
  <si>
    <t>Opere di manutenzione delle facciate dello stabile Quirino di Marzio 12</t>
  </si>
  <si>
    <t>Manutenzione  straord. dell'involucro dello stabile Bigari 3 finalizzate al risparmio energetico Sie4</t>
  </si>
  <si>
    <t>Interventi di efficientamento energetico Saliceto Sie4</t>
  </si>
  <si>
    <t>Ristrutturazione ex convento Santa Marta per realizzazione di appartamenti protetti</t>
  </si>
  <si>
    <t>11020501</t>
  </si>
  <si>
    <t>Fabbricati di pregio artistico del patrimonio indisponibile</t>
  </si>
  <si>
    <t>Opere di deumidificazione Chiesa della pioggia</t>
  </si>
  <si>
    <t>11020601</t>
  </si>
  <si>
    <t>Fabbricati di pregio artistico del patrimonio disponibile</t>
  </si>
  <si>
    <t>Via Saliceto: sostituzione di linee orizzontali della distribuzione dell’acqua sanitaria, di quella del riscaldamento/raffrescamento e impiantistica trattamento d'aria</t>
  </si>
  <si>
    <t>11020701</t>
  </si>
  <si>
    <t>Impianti e macchinari</t>
  </si>
  <si>
    <t>Manutenzione straordinaria  volta al restauro della Cappella di Palazzo Guastavillani di via Castiglione 22 a Bologna volte al restauro della cappella</t>
  </si>
  <si>
    <t xml:space="preserve">Manutenzione straordinaria degli uffici di Palazzo Guastavillani di via Castiglione 22 a Bologna volta alla valorizzazione e successiva rilocazione </t>
  </si>
  <si>
    <t>Ristrutturazione edilizia del Centro Servizi Saliceto volta alla ridistribuzione funzionale e ampliamento degli ambienti di servizio</t>
  </si>
  <si>
    <t>Manutenzione straordinaria di Palazzo Salaroli di Strada Maggiore 80 a Bologna volta all'adeguamento funzionale</t>
  </si>
  <si>
    <t>Opere impiantistiche per la climatizzazione stabile Marsala 7-9: fornitura nuovo gruppo frigorifero</t>
  </si>
  <si>
    <t xml:space="preserve">Opere di manutenzione impiantistica dei Centri Servizi volte al miglioramento del benessere climatico </t>
  </si>
  <si>
    <t>Manutenzione straordinaria del centro Commerciale Arno di via Arno 36-38 a Bologna volti all'adeguamento funzionale degli ambulatori</t>
  </si>
  <si>
    <t>Manutenzione straordinaria degli uffici di palazzo Ratta di via Castiglione</t>
  </si>
  <si>
    <t>Manutenzione straordinaria del Centro Commerciale Arno di via Arno 36-38 a Bologna  volti all'adeguamento igienico funzionale degli spazi commerciali</t>
  </si>
  <si>
    <t>Manutenzione straordinaria degli uffici di Via de' Buttieri 5/A Bologna volti all'adeguamento igienico funzionale finalizzato ad ospitare servizi dell'Area della coesione</t>
  </si>
  <si>
    <t>Restauro e risanamento conservativo di via Broccaindosso 7,11 e 13 a Bologna</t>
  </si>
  <si>
    <t>Restauro e risanamento conservativo di via Borchetta 4,6,8 e 10 a Bologna</t>
  </si>
  <si>
    <t>PNRR Housing temporaneo via Raimondi</t>
  </si>
  <si>
    <t>PNRR lavori Stazione di posta via del Milliario</t>
  </si>
  <si>
    <t>Interventi</t>
  </si>
  <si>
    <t>Interventi di riqualificazione centrali termiche, condizionatori e impianti elettrici (Convenzione Sie4)</t>
  </si>
  <si>
    <t>Interventi edilizi su patrimonio disponibile volti al miglioramento, adeguamento e ripristino della sicurezza, dell'abitabilità e dell'agibilità</t>
  </si>
  <si>
    <t>Opere incrementative  dei fondi rustici</t>
  </si>
  <si>
    <t>Interventi edilizi sul patrimonio indisponibile volti al miglioramento, adeguamento e ripristino sicurezza e agibilità</t>
  </si>
  <si>
    <t>Interventi di manutenzione straordinaria sul patrimonio disponibile mediante sostituzione di persiane e serramenti</t>
  </si>
  <si>
    <t>Variazioni catastali, attestati di prestazione energetica, pratiche di prevenzione incendi e altre prestazioni tecniche inerenti la conformità edilizia-urbanistica</t>
  </si>
  <si>
    <t>11010702</t>
  </si>
  <si>
    <t>Formazione e consulenze pluriennali</t>
  </si>
  <si>
    <t>4_DA</t>
  </si>
  <si>
    <t>Interventi su condomini di non esclusiva proprietà dell'Azienda in partecipazione sulla base della ripartizione millesimale</t>
  </si>
  <si>
    <t>Intervento di compartecipazione di manutenzione straordinaria del coperto del Castello Manservisi nel Comune dell'Alto Reno Termo</t>
  </si>
  <si>
    <t>7_ASF</t>
  </si>
  <si>
    <t>24_AFQ</t>
  </si>
  <si>
    <t>Consulenze amministrative e formazione pluriennale per riorganizzazione Servizi</t>
  </si>
  <si>
    <t>Beni economali, attrezzature, arredi, altro</t>
  </si>
  <si>
    <t>10_ANZ</t>
  </si>
  <si>
    <t>Acquisto attrezzature per i reparti (sollevatori,lavapadelle, aspiratori, letti attrezzati, ecc)</t>
  </si>
  <si>
    <t>11020801</t>
  </si>
  <si>
    <t>Attrezzature socio-assistenziali e sanitarie</t>
  </si>
  <si>
    <t>Attrezzature tecnico economali per i reparti</t>
  </si>
  <si>
    <t>11021301</t>
  </si>
  <si>
    <t>Altri beni tecnico-economali</t>
  </si>
  <si>
    <t>Acquisto mobili e arredi per servizi alla persona</t>
  </si>
  <si>
    <t>11020901</t>
  </si>
  <si>
    <t>Mobili e arredi</t>
  </si>
  <si>
    <t>Acquisto automezzi aziendali</t>
  </si>
  <si>
    <t>11021201</t>
  </si>
  <si>
    <t>Automezzi</t>
  </si>
  <si>
    <t>Acquisto mobili e attrezzature  per uffici</t>
  </si>
  <si>
    <t>Acquisto beni tecnico-economali per i servizi</t>
  </si>
  <si>
    <t>18_SUP</t>
  </si>
  <si>
    <t xml:space="preserve">Attrezzature tecnico economali  per il settore  manutenzione </t>
  </si>
  <si>
    <t xml:space="preserve">Acquisto hardware e altre attrezzature </t>
  </si>
  <si>
    <t>11021101</t>
  </si>
  <si>
    <t>Macchine d'ufficio elettromeccaniche ed elettroniche, computer ed altri strumenti elettronici ed informatici</t>
  </si>
  <si>
    <t>Progetto wifi per sedi asp</t>
  </si>
  <si>
    <t>Software</t>
  </si>
  <si>
    <t xml:space="preserve">Implementazione software aziendali </t>
  </si>
  <si>
    <t>11010301</t>
  </si>
  <si>
    <t>Software e altri diritti di utilizzazione delle opere d'ingegno</t>
  </si>
  <si>
    <t xml:space="preserve"> Opere per interventi necessari ad ottenere il CPI “Marsala” Quadreria </t>
  </si>
  <si>
    <t xml:space="preserve">Cambio d’uso, adeguamento e manutenzione spazi ex ortofrutta centro commerciale Arno </t>
  </si>
  <si>
    <t>Opere</t>
  </si>
  <si>
    <t>Interventi impiantistici volti al miglioramento, adeguamento e ripristino della sicurezza e dell'abitabilità e dell'agibilità</t>
  </si>
  <si>
    <t>Opere di manutenzione straordinaria a seguito di Istanza di cessione del contratto di locazione ad oggetto immobile a uso commerciale sito in Bologna, via Saragozza n. 71/G/H e n. 71 (contratto rep. n. 2186 del 14.07.2008)</t>
  </si>
  <si>
    <t>N73</t>
  </si>
  <si>
    <t>N74</t>
  </si>
  <si>
    <t>N75</t>
  </si>
  <si>
    <t>N76</t>
  </si>
  <si>
    <t>N77</t>
  </si>
  <si>
    <t>N78</t>
  </si>
  <si>
    <t>N79</t>
  </si>
  <si>
    <t>N80</t>
  </si>
  <si>
    <t>N81</t>
  </si>
  <si>
    <t>N82</t>
  </si>
  <si>
    <t>N83</t>
  </si>
  <si>
    <t>N84</t>
  </si>
  <si>
    <t>N85</t>
  </si>
  <si>
    <t>N86</t>
  </si>
  <si>
    <t>N87</t>
  </si>
  <si>
    <t>N88</t>
  </si>
  <si>
    <t>N89</t>
  </si>
  <si>
    <t>N90</t>
  </si>
  <si>
    <t>N91</t>
  </si>
  <si>
    <t>N92</t>
  </si>
  <si>
    <t>Manutenzione straordinaria degli archivi ASP</t>
  </si>
  <si>
    <t xml:space="preserve">Opere di manutenzione impiantistica dei Centro Servizi Lercaro volte al miglioramento del benessere climatico </t>
  </si>
  <si>
    <t>N93</t>
  </si>
  <si>
    <t>N69</t>
  </si>
  <si>
    <t>N71</t>
  </si>
  <si>
    <t>N72</t>
  </si>
  <si>
    <t>N37</t>
  </si>
  <si>
    <t>N64</t>
  </si>
  <si>
    <t>N65</t>
  </si>
  <si>
    <t>N66</t>
  </si>
  <si>
    <t>N68</t>
  </si>
  <si>
    <t xml:space="preserve"> N61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</si>
</sst>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_-* #,##0.00_-;\-* #,##0.00_-;_-* \-??_-;_-@_-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165" fontId="5" fillId="0" borderId="5" xfId="1" applyFont="1" applyFill="1" applyBorder="1" applyAlignment="1">
      <alignment horizontal="center" vertical="center" wrapText="1"/>
    </xf>
    <xf numFmtId="0" fontId="5" fillId="0" borderId="0" xfId="0" applyFont="1" applyFill="1"/>
    <xf numFmtId="49" fontId="5" fillId="0" borderId="5" xfId="2" applyNumberFormat="1" applyFont="1" applyFill="1" applyBorder="1" applyAlignment="1">
      <alignment horizontal="left" vertical="center" wrapText="1"/>
    </xf>
    <xf numFmtId="4" fontId="5" fillId="0" borderId="5" xfId="2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165" fontId="5" fillId="0" borderId="5" xfId="1" applyFont="1" applyFill="1" applyBorder="1" applyAlignment="1">
      <alignment vertical="center" wrapText="1"/>
    </xf>
    <xf numFmtId="165" fontId="5" fillId="0" borderId="5" xfId="1" applyFont="1" applyFill="1" applyBorder="1" applyAlignment="1">
      <alignment vertical="center"/>
    </xf>
    <xf numFmtId="165" fontId="5" fillId="0" borderId="8" xfId="1" applyFont="1" applyFill="1" applyBorder="1" applyAlignment="1">
      <alignment vertical="center" wrapText="1"/>
    </xf>
    <xf numFmtId="0" fontId="5" fillId="0" borderId="0" xfId="0" applyFont="1" applyFill="1" applyBorder="1"/>
    <xf numFmtId="165" fontId="5" fillId="0" borderId="5" xfId="1" applyFont="1" applyFill="1" applyBorder="1" applyAlignment="1">
      <alignment horizontal="center" vertical="center"/>
    </xf>
    <xf numFmtId="165" fontId="5" fillId="0" borderId="8" xfId="1" applyFont="1" applyFill="1" applyBorder="1" applyAlignment="1">
      <alignment vertical="center"/>
    </xf>
    <xf numFmtId="165" fontId="5" fillId="0" borderId="5" xfId="3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165" fontId="5" fillId="0" borderId="6" xfId="1" applyFont="1" applyFill="1" applyBorder="1" applyAlignment="1">
      <alignment horizontal="center" vertical="center" wrapText="1"/>
    </xf>
    <xf numFmtId="165" fontId="5" fillId="0" borderId="6" xfId="3" applyFont="1" applyFill="1" applyBorder="1" applyAlignment="1">
      <alignment horizontal="center" vertical="center"/>
    </xf>
    <xf numFmtId="0" fontId="5" fillId="0" borderId="5" xfId="4" applyFont="1" applyFill="1" applyBorder="1" applyAlignment="1">
      <alignment horizontal="left" vertical="center" wrapText="1"/>
    </xf>
    <xf numFmtId="0" fontId="5" fillId="0" borderId="5" xfId="4" applyFont="1" applyFill="1" applyBorder="1" applyAlignment="1">
      <alignment horizontal="center" vertical="center" wrapText="1"/>
    </xf>
    <xf numFmtId="49" fontId="5" fillId="0" borderId="5" xfId="2" applyNumberFormat="1" applyFont="1" applyFill="1" applyBorder="1" applyAlignment="1">
      <alignment horizontal="left" vertical="center"/>
    </xf>
    <xf numFmtId="165" fontId="5" fillId="0" borderId="6" xfId="1" applyFont="1" applyFill="1" applyBorder="1" applyAlignment="1">
      <alignment horizontal="center" vertical="center"/>
    </xf>
    <xf numFmtId="165" fontId="5" fillId="0" borderId="5" xfId="3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textRotation="90"/>
    </xf>
    <xf numFmtId="165" fontId="5" fillId="0" borderId="10" xfId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165" fontId="5" fillId="0" borderId="11" xfId="1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165" fontId="5" fillId="0" borderId="11" xfId="1" applyFont="1" applyFill="1" applyBorder="1" applyAlignment="1">
      <alignment horizontal="center" vertical="center" wrapText="1"/>
    </xf>
    <xf numFmtId="165" fontId="5" fillId="0" borderId="11" xfId="1" applyFont="1" applyFill="1" applyBorder="1" applyAlignment="1">
      <alignment vertical="center"/>
    </xf>
    <xf numFmtId="4" fontId="5" fillId="0" borderId="11" xfId="2" applyNumberFormat="1" applyFont="1" applyFill="1" applyBorder="1" applyAlignment="1">
      <alignment vertical="center" wrapText="1"/>
    </xf>
    <xf numFmtId="165" fontId="5" fillId="0" borderId="11" xfId="1" applyFont="1" applyFill="1" applyBorder="1" applyAlignment="1">
      <alignment vertical="center" wrapText="1"/>
    </xf>
    <xf numFmtId="165" fontId="5" fillId="0" borderId="12" xfId="1" applyFont="1" applyFill="1" applyBorder="1" applyAlignment="1">
      <alignment vertical="center"/>
    </xf>
    <xf numFmtId="43" fontId="5" fillId="0" borderId="5" xfId="1" applyNumberFormat="1" applyFont="1" applyFill="1" applyBorder="1" applyAlignment="1">
      <alignment vertical="center" wrapText="1"/>
    </xf>
    <xf numFmtId="165" fontId="5" fillId="0" borderId="8" xfId="0" applyNumberFormat="1" applyFont="1" applyFill="1" applyBorder="1" applyAlignment="1">
      <alignment vertical="center"/>
    </xf>
    <xf numFmtId="165" fontId="5" fillId="0" borderId="8" xfId="1" applyFont="1" applyFill="1" applyBorder="1" applyAlignment="1">
      <alignment horizontal="center" vertical="center"/>
    </xf>
    <xf numFmtId="165" fontId="11" fillId="2" borderId="1" xfId="1" applyFont="1" applyFill="1" applyBorder="1" applyAlignment="1">
      <alignment horizontal="center" vertical="center" wrapText="1"/>
    </xf>
    <xf numFmtId="165" fontId="11" fillId="2" borderId="2" xfId="1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165" fontId="11" fillId="3" borderId="2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65" fontId="12" fillId="2" borderId="2" xfId="1" applyFont="1" applyFill="1" applyBorder="1" applyAlignment="1">
      <alignment horizontal="center" vertical="center" wrapText="1"/>
    </xf>
    <xf numFmtId="165" fontId="12" fillId="2" borderId="3" xfId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165" fontId="14" fillId="0" borderId="0" xfId="0" applyNumberFormat="1" applyFont="1"/>
    <xf numFmtId="4" fontId="15" fillId="0" borderId="5" xfId="2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4" fontId="15" fillId="0" borderId="11" xfId="2" applyNumberFormat="1" applyFont="1" applyFill="1" applyBorder="1" applyAlignment="1">
      <alignment horizontal="left" vertical="center" wrapText="1"/>
    </xf>
    <xf numFmtId="0" fontId="16" fillId="0" borderId="0" xfId="0" applyFont="1"/>
    <xf numFmtId="0" fontId="8" fillId="0" borderId="5" xfId="0" applyFont="1" applyFill="1" applyBorder="1" applyAlignment="1">
      <alignment horizontal="center" vertical="center" wrapText="1"/>
    </xf>
    <xf numFmtId="0" fontId="8" fillId="0" borderId="5" xfId="1" applyNumberFormat="1" applyFont="1" applyFill="1" applyBorder="1" applyAlignment="1">
      <alignment horizontal="center" vertical="center"/>
    </xf>
    <xf numFmtId="165" fontId="8" fillId="0" borderId="10" xfId="1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165" fontId="5" fillId="0" borderId="16" xfId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" fontId="5" fillId="0" borderId="4" xfId="2" applyNumberFormat="1" applyFont="1" applyFill="1" applyBorder="1" applyAlignment="1">
      <alignment horizontal="left" vertical="center" wrapText="1"/>
    </xf>
    <xf numFmtId="49" fontId="5" fillId="0" borderId="4" xfId="2" applyNumberFormat="1" applyFont="1" applyFill="1" applyBorder="1" applyAlignment="1">
      <alignment horizontal="left" vertical="center" wrapText="1"/>
    </xf>
    <xf numFmtId="4" fontId="15" fillId="0" borderId="4" xfId="2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165" fontId="5" fillId="0" borderId="4" xfId="1" applyFont="1" applyFill="1" applyBorder="1" applyAlignment="1">
      <alignment horizontal="center" vertical="center" wrapText="1"/>
    </xf>
    <xf numFmtId="165" fontId="5" fillId="0" borderId="4" xfId="1" applyFont="1" applyFill="1" applyBorder="1" applyAlignment="1">
      <alignment vertical="center"/>
    </xf>
    <xf numFmtId="165" fontId="5" fillId="0" borderId="4" xfId="1" applyFont="1" applyFill="1" applyBorder="1" applyAlignment="1">
      <alignment vertical="center" wrapText="1"/>
    </xf>
    <xf numFmtId="165" fontId="5" fillId="0" borderId="17" xfId="1" applyFont="1" applyFill="1" applyBorder="1" applyAlignment="1">
      <alignment vertical="center"/>
    </xf>
    <xf numFmtId="165" fontId="5" fillId="0" borderId="19" xfId="1" applyFont="1" applyFill="1" applyBorder="1" applyAlignment="1">
      <alignment horizontal="center" vertical="center" wrapText="1"/>
    </xf>
    <xf numFmtId="0" fontId="8" fillId="0" borderId="18" xfId="2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wrapText="1"/>
    </xf>
    <xf numFmtId="49" fontId="5" fillId="0" borderId="18" xfId="2" applyNumberFormat="1" applyFont="1" applyFill="1" applyBorder="1" applyAlignment="1">
      <alignment horizontal="left" vertical="center" wrapText="1"/>
    </xf>
    <xf numFmtId="4" fontId="15" fillId="0" borderId="18" xfId="2" applyNumberFormat="1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165" fontId="5" fillId="0" borderId="18" xfId="1" applyFont="1" applyFill="1" applyBorder="1" applyAlignment="1">
      <alignment horizontal="center" vertical="center" wrapText="1"/>
    </xf>
    <xf numFmtId="165" fontId="5" fillId="0" borderId="18" xfId="1" applyFont="1" applyFill="1" applyBorder="1" applyAlignment="1">
      <alignment vertical="center" wrapText="1"/>
    </xf>
    <xf numFmtId="4" fontId="5" fillId="0" borderId="18" xfId="2" applyNumberFormat="1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/>
    </xf>
    <xf numFmtId="165" fontId="5" fillId="0" borderId="18" xfId="1" applyFont="1" applyFill="1" applyBorder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166" fontId="5" fillId="0" borderId="18" xfId="1" applyNumberFormat="1" applyFont="1" applyFill="1" applyBorder="1" applyAlignment="1" applyProtection="1">
      <alignment vertical="center"/>
    </xf>
    <xf numFmtId="0" fontId="5" fillId="0" borderId="18" xfId="0" applyFont="1" applyFill="1" applyBorder="1" applyAlignment="1">
      <alignment vertical="center"/>
    </xf>
    <xf numFmtId="0" fontId="8" fillId="0" borderId="18" xfId="0" applyFont="1" applyFill="1" applyBorder="1" applyAlignment="1">
      <alignment horizontal="center" vertical="center" wrapText="1"/>
    </xf>
    <xf numFmtId="0" fontId="8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vertical="center" wrapText="1"/>
    </xf>
    <xf numFmtId="165" fontId="5" fillId="0" borderId="10" xfId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49" fontId="5" fillId="0" borderId="11" xfId="2" applyNumberFormat="1" applyFont="1" applyFill="1" applyBorder="1" applyAlignment="1">
      <alignment horizontal="left" vertical="center" wrapText="1"/>
    </xf>
    <xf numFmtId="165" fontId="5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 textRotation="90"/>
    </xf>
    <xf numFmtId="0" fontId="4" fillId="0" borderId="14" xfId="0" applyFont="1" applyFill="1" applyBorder="1" applyAlignment="1">
      <alignment horizontal="center" vertical="center" textRotation="90"/>
    </xf>
    <xf numFmtId="0" fontId="4" fillId="0" borderId="20" xfId="0" applyFont="1" applyFill="1" applyBorder="1" applyAlignment="1">
      <alignment horizontal="center" vertical="center" textRotation="90"/>
    </xf>
    <xf numFmtId="0" fontId="4" fillId="0" borderId="15" xfId="0" applyFont="1" applyFill="1" applyBorder="1" applyAlignment="1">
      <alignment horizontal="center" vertical="center" textRotation="90"/>
    </xf>
    <xf numFmtId="0" fontId="4" fillId="0" borderId="7" xfId="0" applyFont="1" applyFill="1" applyBorder="1" applyAlignment="1">
      <alignment horizontal="center" vertical="center" textRotation="90"/>
    </xf>
    <xf numFmtId="0" fontId="4" fillId="0" borderId="7" xfId="0" applyFont="1" applyFill="1" applyBorder="1" applyAlignment="1">
      <alignment horizontal="center" vertical="center" textRotation="90" wrapText="1"/>
    </xf>
  </cellXfs>
  <cellStyles count="43">
    <cellStyle name="Euro" xfId="6"/>
    <cellStyle name="Euro 2" xfId="7"/>
    <cellStyle name="Euro 2 2" xfId="8"/>
    <cellStyle name="Euro 3" xfId="9"/>
    <cellStyle name="Euro 3 2" xfId="10"/>
    <cellStyle name="Euro 3 2 2" xfId="11"/>
    <cellStyle name="Euro 3 3" xfId="12"/>
    <cellStyle name="Migliaia" xfId="1" builtinId="3"/>
    <cellStyle name="Migliaia 10" xfId="13"/>
    <cellStyle name="Migliaia 2" xfId="3"/>
    <cellStyle name="Migliaia 2 2" xfId="14"/>
    <cellStyle name="Migliaia 3" xfId="15"/>
    <cellStyle name="Migliaia 3 2" xfId="16"/>
    <cellStyle name="Migliaia 3 2 2" xfId="17"/>
    <cellStyle name="Migliaia 3 3" xfId="18"/>
    <cellStyle name="Migliaia 4" xfId="19"/>
    <cellStyle name="Migliaia 4 2" xfId="20"/>
    <cellStyle name="Migliaia 5" xfId="21"/>
    <cellStyle name="Migliaia 6" xfId="5"/>
    <cellStyle name="Migliaia 7" xfId="22"/>
    <cellStyle name="Migliaia 8" xfId="23"/>
    <cellStyle name="Migliaia 9" xfId="24"/>
    <cellStyle name="Normale" xfId="0" builtinId="0"/>
    <cellStyle name="Normale 2" xfId="25"/>
    <cellStyle name="Normale 2 2" xfId="26"/>
    <cellStyle name="Normale 3" xfId="27"/>
    <cellStyle name="Normale 3 2" xfId="28"/>
    <cellStyle name="Normale 4" xfId="29"/>
    <cellStyle name="Normale 4 2" xfId="30"/>
    <cellStyle name="Normale 5" xfId="31"/>
    <cellStyle name="Normale 6" xfId="4"/>
    <cellStyle name="Normale 7" xfId="32"/>
    <cellStyle name="Normale 8" xfId="41"/>
    <cellStyle name="Normale_Foglio5" xfId="2"/>
    <cellStyle name="Percentuale 2" xfId="42"/>
    <cellStyle name="Valuta 2" xfId="33"/>
    <cellStyle name="Valuta 2 2" xfId="34"/>
    <cellStyle name="Valuta 3" xfId="35"/>
    <cellStyle name="Valuta 3 2" xfId="36"/>
    <cellStyle name="Valuta 3 2 2" xfId="37"/>
    <cellStyle name="Valuta 3 3" xfId="38"/>
    <cellStyle name="Valuta 4" xfId="39"/>
    <cellStyle name="Valuta 4 2" xfId="40"/>
  </cellStyles>
  <dxfs count="0"/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4"/>
  <sheetViews>
    <sheetView tabSelected="1" topLeftCell="E1" workbookViewId="0">
      <selection activeCell="T8" sqref="T8"/>
    </sheetView>
  </sheetViews>
  <sheetFormatPr defaultRowHeight="20.25"/>
  <cols>
    <col min="1" max="1" width="7.28515625" bestFit="1" customWidth="1"/>
    <col min="2" max="2" width="9.7109375" bestFit="1" customWidth="1"/>
    <col min="3" max="3" width="14.7109375" style="53" bestFit="1" customWidth="1"/>
    <col min="4" max="4" width="62.28515625" bestFit="1" customWidth="1"/>
    <col min="5" max="5" width="10.140625" bestFit="1" customWidth="1"/>
    <col min="6" max="6" width="20.5703125" style="42" bestFit="1" customWidth="1"/>
    <col min="7" max="7" width="5.5703125" bestFit="1" customWidth="1"/>
    <col min="8" max="9" width="14.28515625" bestFit="1" customWidth="1"/>
    <col min="10" max="11" width="14.5703125" bestFit="1" customWidth="1"/>
    <col min="12" max="12" width="14.28515625" bestFit="1" customWidth="1"/>
    <col min="13" max="13" width="12.85546875" bestFit="1" customWidth="1"/>
    <col min="14" max="15" width="14.5703125" bestFit="1" customWidth="1"/>
    <col min="16" max="16" width="7.85546875" bestFit="1" customWidth="1"/>
    <col min="17" max="17" width="14.5703125" bestFit="1" customWidth="1"/>
    <col min="18" max="18" width="12.7109375" bestFit="1" customWidth="1"/>
  </cols>
  <sheetData>
    <row r="1" spans="1:18" s="42" customFormat="1" ht="23.25" thickBot="1">
      <c r="A1" s="35" t="s">
        <v>0</v>
      </c>
      <c r="B1" s="36" t="s">
        <v>1</v>
      </c>
      <c r="C1" s="36" t="s">
        <v>2</v>
      </c>
      <c r="D1" s="37" t="s">
        <v>3</v>
      </c>
      <c r="E1" s="38" t="s">
        <v>4</v>
      </c>
      <c r="F1" s="39" t="s">
        <v>5</v>
      </c>
      <c r="G1" s="37" t="s">
        <v>6</v>
      </c>
      <c r="H1" s="37" t="s">
        <v>7</v>
      </c>
      <c r="I1" s="37">
        <v>2023</v>
      </c>
      <c r="J1" s="37">
        <v>2024</v>
      </c>
      <c r="K1" s="37">
        <v>2025</v>
      </c>
      <c r="L1" s="37" t="s">
        <v>8</v>
      </c>
      <c r="M1" s="40" t="s">
        <v>9</v>
      </c>
      <c r="N1" s="40" t="s">
        <v>10</v>
      </c>
      <c r="O1" s="36" t="s">
        <v>11</v>
      </c>
      <c r="P1" s="40" t="s">
        <v>12</v>
      </c>
      <c r="Q1" s="40" t="s">
        <v>13</v>
      </c>
      <c r="R1" s="41" t="s">
        <v>14</v>
      </c>
    </row>
    <row r="2" spans="1:18" ht="31.5">
      <c r="A2" s="85" t="s">
        <v>94</v>
      </c>
      <c r="B2" s="64" t="s">
        <v>17</v>
      </c>
      <c r="C2" s="65">
        <v>436</v>
      </c>
      <c r="D2" s="66" t="s">
        <v>18</v>
      </c>
      <c r="E2" s="67" t="s">
        <v>15</v>
      </c>
      <c r="F2" s="68" t="s">
        <v>16</v>
      </c>
      <c r="G2" s="69">
        <v>2022</v>
      </c>
      <c r="H2" s="70">
        <v>47565.27</v>
      </c>
      <c r="I2" s="70"/>
      <c r="J2" s="70"/>
      <c r="K2" s="70"/>
      <c r="L2" s="71">
        <f>SUM(H2:K2)</f>
        <v>47565.27</v>
      </c>
      <c r="M2" s="71"/>
      <c r="N2" s="71"/>
      <c r="O2" s="71">
        <f>L2</f>
        <v>47565.27</v>
      </c>
      <c r="P2" s="71"/>
      <c r="Q2" s="71"/>
      <c r="R2" s="8"/>
    </row>
    <row r="3" spans="1:18" ht="31.5">
      <c r="A3" s="86"/>
      <c r="B3" s="64" t="s">
        <v>17</v>
      </c>
      <c r="C3" s="65">
        <v>433</v>
      </c>
      <c r="D3" s="72" t="s">
        <v>19</v>
      </c>
      <c r="E3" s="67" t="s">
        <v>15</v>
      </c>
      <c r="F3" s="68" t="s">
        <v>16</v>
      </c>
      <c r="G3" s="69">
        <v>2022</v>
      </c>
      <c r="H3" s="70">
        <v>233616.5</v>
      </c>
      <c r="I3" s="70"/>
      <c r="J3" s="70"/>
      <c r="K3" s="70"/>
      <c r="L3" s="71">
        <f t="shared" ref="L3:L46" si="0">SUM(H3:K3)</f>
        <v>233616.5</v>
      </c>
      <c r="M3" s="71"/>
      <c r="N3" s="71"/>
      <c r="O3" s="71">
        <f>L3</f>
        <v>233616.5</v>
      </c>
      <c r="P3" s="71"/>
      <c r="Q3" s="71"/>
      <c r="R3" s="8"/>
    </row>
    <row r="4" spans="1:18" ht="22.5">
      <c r="A4" s="86"/>
      <c r="B4" s="64" t="s">
        <v>17</v>
      </c>
      <c r="C4" s="73">
        <v>285</v>
      </c>
      <c r="D4" s="72" t="s">
        <v>117</v>
      </c>
      <c r="E4" s="67" t="s">
        <v>15</v>
      </c>
      <c r="F4" s="68" t="s">
        <v>16</v>
      </c>
      <c r="G4" s="69">
        <v>2016</v>
      </c>
      <c r="H4" s="70">
        <v>8232.5400000000009</v>
      </c>
      <c r="I4" s="74">
        <v>50000</v>
      </c>
      <c r="J4" s="74">
        <v>150000</v>
      </c>
      <c r="K4" s="74">
        <f>150000-8232.54</f>
        <v>141767.46</v>
      </c>
      <c r="L4" s="71">
        <f t="shared" si="0"/>
        <v>350000</v>
      </c>
      <c r="M4" s="74"/>
      <c r="N4" s="74">
        <v>100000</v>
      </c>
      <c r="O4" s="74">
        <v>250000</v>
      </c>
      <c r="P4" s="74"/>
      <c r="Q4" s="74"/>
      <c r="R4" s="11"/>
    </row>
    <row r="5" spans="1:18" ht="31.5">
      <c r="A5" s="86"/>
      <c r="B5" s="64" t="s">
        <v>17</v>
      </c>
      <c r="C5" s="73">
        <v>340</v>
      </c>
      <c r="D5" s="75" t="s">
        <v>20</v>
      </c>
      <c r="E5" s="67">
        <v>11020301</v>
      </c>
      <c r="F5" s="68" t="s">
        <v>16</v>
      </c>
      <c r="G5" s="69">
        <v>2018</v>
      </c>
      <c r="H5" s="9"/>
      <c r="I5" s="70">
        <f>1120000</f>
        <v>1120000</v>
      </c>
      <c r="J5" s="74">
        <v>1120000</v>
      </c>
      <c r="K5" s="74">
        <v>1120000</v>
      </c>
      <c r="L5" s="71">
        <f t="shared" si="0"/>
        <v>3360000</v>
      </c>
      <c r="M5" s="74"/>
      <c r="N5" s="74"/>
      <c r="O5" s="74">
        <v>900000</v>
      </c>
      <c r="P5" s="74"/>
      <c r="Q5" s="74">
        <v>2460000</v>
      </c>
      <c r="R5" s="11"/>
    </row>
    <row r="6" spans="1:18" ht="47.25">
      <c r="A6" s="86"/>
      <c r="B6" s="64" t="s">
        <v>17</v>
      </c>
      <c r="C6" s="73">
        <v>282</v>
      </c>
      <c r="D6" s="72" t="s">
        <v>21</v>
      </c>
      <c r="E6" s="67" t="s">
        <v>22</v>
      </c>
      <c r="F6" s="68" t="s">
        <v>23</v>
      </c>
      <c r="G6" s="69">
        <v>2014</v>
      </c>
      <c r="H6" s="70">
        <v>26127.05</v>
      </c>
      <c r="I6" s="70"/>
      <c r="J6" s="74">
        <v>1350000</v>
      </c>
      <c r="K6" s="74">
        <v>1350000</v>
      </c>
      <c r="L6" s="71">
        <f t="shared" si="0"/>
        <v>2726127.05</v>
      </c>
      <c r="M6" s="74"/>
      <c r="N6" s="74">
        <v>1200000</v>
      </c>
      <c r="O6" s="74">
        <f>L6-Q6-R6-N6</f>
        <v>683627.04999999981</v>
      </c>
      <c r="P6" s="74"/>
      <c r="Q6" s="74">
        <f>400000+100000</f>
        <v>500000</v>
      </c>
      <c r="R6" s="11">
        <v>342500</v>
      </c>
    </row>
    <row r="7" spans="1:18" ht="22.5">
      <c r="A7" s="86"/>
      <c r="B7" s="64" t="s">
        <v>17</v>
      </c>
      <c r="C7" s="73">
        <v>302</v>
      </c>
      <c r="D7" s="72" t="s">
        <v>24</v>
      </c>
      <c r="E7" s="67" t="s">
        <v>22</v>
      </c>
      <c r="F7" s="68" t="s">
        <v>23</v>
      </c>
      <c r="G7" s="69">
        <v>2016</v>
      </c>
      <c r="H7" s="70">
        <v>22863.5</v>
      </c>
      <c r="I7" s="70">
        <v>50000</v>
      </c>
      <c r="J7" s="76">
        <v>100000</v>
      </c>
      <c r="K7" s="76">
        <v>100000</v>
      </c>
      <c r="L7" s="71">
        <f t="shared" si="0"/>
        <v>272863.5</v>
      </c>
      <c r="M7" s="76"/>
      <c r="N7" s="76"/>
      <c r="O7" s="74">
        <f>L7-Q7-R7-N7</f>
        <v>272863.5</v>
      </c>
      <c r="P7" s="74"/>
      <c r="Q7" s="74"/>
      <c r="R7" s="11"/>
    </row>
    <row r="8" spans="1:18" ht="31.5">
      <c r="A8" s="86"/>
      <c r="B8" s="64" t="s">
        <v>17</v>
      </c>
      <c r="C8" s="73">
        <v>312</v>
      </c>
      <c r="D8" s="75" t="s">
        <v>25</v>
      </c>
      <c r="E8" s="67" t="s">
        <v>22</v>
      </c>
      <c r="F8" s="68" t="s">
        <v>23</v>
      </c>
      <c r="G8" s="69">
        <v>2017</v>
      </c>
      <c r="H8" s="70">
        <v>7616.1699999999837</v>
      </c>
      <c r="I8" s="76"/>
      <c r="J8" s="76"/>
      <c r="K8" s="76"/>
      <c r="L8" s="71">
        <f t="shared" si="0"/>
        <v>7616.1699999999837</v>
      </c>
      <c r="M8" s="76"/>
      <c r="N8" s="76"/>
      <c r="O8" s="74">
        <f>L8</f>
        <v>7616.1699999999837</v>
      </c>
      <c r="P8" s="74"/>
      <c r="Q8" s="74"/>
      <c r="R8" s="11"/>
    </row>
    <row r="9" spans="1:18" ht="31.5">
      <c r="A9" s="86"/>
      <c r="B9" s="64" t="s">
        <v>17</v>
      </c>
      <c r="C9" s="73">
        <v>434</v>
      </c>
      <c r="D9" s="75" t="s">
        <v>26</v>
      </c>
      <c r="E9" s="67" t="s">
        <v>22</v>
      </c>
      <c r="F9" s="68" t="s">
        <v>23</v>
      </c>
      <c r="G9" s="69">
        <v>2021</v>
      </c>
      <c r="H9" s="9"/>
      <c r="I9" s="70">
        <v>219198</v>
      </c>
      <c r="J9" s="76">
        <v>219198</v>
      </c>
      <c r="K9" s="70"/>
      <c r="L9" s="71">
        <f t="shared" si="0"/>
        <v>438396</v>
      </c>
      <c r="M9" s="74"/>
      <c r="N9" s="74"/>
      <c r="O9" s="74">
        <f>L9</f>
        <v>438396</v>
      </c>
      <c r="P9" s="74"/>
      <c r="Q9" s="74"/>
      <c r="R9" s="11"/>
    </row>
    <row r="10" spans="1:18" ht="22.5">
      <c r="A10" s="86"/>
      <c r="B10" s="64" t="s">
        <v>17</v>
      </c>
      <c r="C10" s="73">
        <v>435</v>
      </c>
      <c r="D10" s="75" t="s">
        <v>27</v>
      </c>
      <c r="E10" s="67" t="s">
        <v>15</v>
      </c>
      <c r="F10" s="68" t="s">
        <v>16</v>
      </c>
      <c r="G10" s="69">
        <v>2022</v>
      </c>
      <c r="H10" s="70"/>
      <c r="I10" s="76">
        <v>37620</v>
      </c>
      <c r="J10" s="76">
        <v>37620</v>
      </c>
      <c r="K10" s="76"/>
      <c r="L10" s="71">
        <f t="shared" si="0"/>
        <v>75240</v>
      </c>
      <c r="M10" s="74"/>
      <c r="N10" s="74"/>
      <c r="O10" s="74">
        <f>L10</f>
        <v>75240</v>
      </c>
      <c r="P10" s="74"/>
      <c r="Q10" s="74"/>
      <c r="R10" s="11"/>
    </row>
    <row r="11" spans="1:18" ht="31.5">
      <c r="A11" s="86"/>
      <c r="B11" s="64" t="s">
        <v>17</v>
      </c>
      <c r="C11" s="73">
        <v>297</v>
      </c>
      <c r="D11" s="75" t="s">
        <v>28</v>
      </c>
      <c r="E11" s="67" t="s">
        <v>29</v>
      </c>
      <c r="F11" s="68" t="s">
        <v>30</v>
      </c>
      <c r="G11" s="69">
        <v>2017</v>
      </c>
      <c r="H11" s="70">
        <v>7091831.79</v>
      </c>
      <c r="I11" s="70"/>
      <c r="J11" s="76"/>
      <c r="K11" s="76"/>
      <c r="L11" s="71">
        <f t="shared" si="0"/>
        <v>7091831.79</v>
      </c>
      <c r="M11" s="74"/>
      <c r="N11" s="74"/>
      <c r="O11" s="74">
        <f>L11</f>
        <v>7091831.79</v>
      </c>
      <c r="P11" s="74"/>
      <c r="Q11" s="74"/>
      <c r="R11" s="11"/>
    </row>
    <row r="12" spans="1:18" ht="22.5">
      <c r="A12" s="86"/>
      <c r="B12" s="64" t="s">
        <v>17</v>
      </c>
      <c r="C12" s="73">
        <v>299</v>
      </c>
      <c r="D12" s="75" t="s">
        <v>31</v>
      </c>
      <c r="E12" s="67" t="s">
        <v>32</v>
      </c>
      <c r="F12" s="68" t="s">
        <v>33</v>
      </c>
      <c r="G12" s="69">
        <v>2017</v>
      </c>
      <c r="H12" s="70">
        <v>60000</v>
      </c>
      <c r="I12" s="70"/>
      <c r="J12" s="74"/>
      <c r="K12" s="74"/>
      <c r="L12" s="71">
        <f t="shared" si="0"/>
        <v>60000</v>
      </c>
      <c r="M12" s="74"/>
      <c r="N12" s="74"/>
      <c r="O12" s="74">
        <f>L12-Q12</f>
        <v>35000</v>
      </c>
      <c r="P12" s="77"/>
      <c r="Q12" s="74">
        <v>25000</v>
      </c>
      <c r="R12" s="11"/>
    </row>
    <row r="13" spans="1:18" ht="47.25">
      <c r="A13" s="86"/>
      <c r="B13" s="64" t="s">
        <v>17</v>
      </c>
      <c r="C13" s="73">
        <v>199</v>
      </c>
      <c r="D13" s="75" t="s">
        <v>34</v>
      </c>
      <c r="E13" s="67" t="s">
        <v>35</v>
      </c>
      <c r="F13" s="68" t="s">
        <v>36</v>
      </c>
      <c r="G13" s="69">
        <v>2014</v>
      </c>
      <c r="H13" s="70">
        <v>120122.34</v>
      </c>
      <c r="I13" s="70">
        <v>270877.66000000003</v>
      </c>
      <c r="J13" s="74"/>
      <c r="K13" s="74"/>
      <c r="L13" s="71">
        <f t="shared" si="0"/>
        <v>391000</v>
      </c>
      <c r="M13" s="74">
        <v>0</v>
      </c>
      <c r="N13" s="74"/>
      <c r="O13" s="74">
        <f>L13</f>
        <v>391000</v>
      </c>
      <c r="P13" s="74"/>
      <c r="Q13" s="74"/>
      <c r="R13" s="11"/>
    </row>
    <row r="14" spans="1:18" ht="31.5">
      <c r="A14" s="86"/>
      <c r="B14" s="64" t="s">
        <v>17</v>
      </c>
      <c r="C14" s="78" t="s">
        <v>120</v>
      </c>
      <c r="D14" s="75" t="s">
        <v>92</v>
      </c>
      <c r="E14" s="67" t="s">
        <v>15</v>
      </c>
      <c r="F14" s="68" t="s">
        <v>16</v>
      </c>
      <c r="G14" s="69">
        <v>2023</v>
      </c>
      <c r="H14" s="70"/>
      <c r="I14" s="74">
        <v>150000</v>
      </c>
      <c r="J14" s="74"/>
      <c r="K14" s="74"/>
      <c r="L14" s="71">
        <f t="shared" ref="L14:L16" si="1">SUM(H14:K14)</f>
        <v>150000</v>
      </c>
      <c r="M14" s="74"/>
      <c r="N14" s="74"/>
      <c r="O14" s="74">
        <v>150000</v>
      </c>
      <c r="P14" s="74"/>
      <c r="Q14" s="74"/>
      <c r="R14" s="11"/>
    </row>
    <row r="15" spans="1:18" ht="31.5">
      <c r="A15" s="86"/>
      <c r="B15" s="64" t="s">
        <v>17</v>
      </c>
      <c r="C15" s="78" t="s">
        <v>121</v>
      </c>
      <c r="D15" s="75" t="s">
        <v>93</v>
      </c>
      <c r="E15" s="67" t="s">
        <v>22</v>
      </c>
      <c r="F15" s="68" t="s">
        <v>23</v>
      </c>
      <c r="G15" s="69">
        <v>2023</v>
      </c>
      <c r="H15" s="70"/>
      <c r="I15" s="74">
        <v>45000</v>
      </c>
      <c r="J15" s="74">
        <v>45000</v>
      </c>
      <c r="K15" s="74"/>
      <c r="L15" s="71">
        <f t="shared" si="1"/>
        <v>90000</v>
      </c>
      <c r="M15" s="74"/>
      <c r="N15" s="74"/>
      <c r="O15" s="74">
        <v>90000</v>
      </c>
      <c r="P15" s="74"/>
      <c r="Q15" s="74"/>
      <c r="R15" s="11"/>
    </row>
    <row r="16" spans="1:18" ht="63">
      <c r="A16" s="86"/>
      <c r="B16" s="64" t="s">
        <v>17</v>
      </c>
      <c r="C16" s="78" t="s">
        <v>122</v>
      </c>
      <c r="D16" s="75" t="s">
        <v>96</v>
      </c>
      <c r="E16" s="67" t="s">
        <v>22</v>
      </c>
      <c r="F16" s="68" t="s">
        <v>23</v>
      </c>
      <c r="G16" s="69">
        <v>2023</v>
      </c>
      <c r="H16" s="70"/>
      <c r="I16" s="74">
        <v>110000</v>
      </c>
      <c r="J16" s="74"/>
      <c r="K16" s="74"/>
      <c r="L16" s="71">
        <f t="shared" si="1"/>
        <v>110000</v>
      </c>
      <c r="M16" s="74"/>
      <c r="N16" s="74"/>
      <c r="O16" s="74">
        <v>110000</v>
      </c>
      <c r="P16" s="74"/>
      <c r="Q16" s="74"/>
      <c r="R16" s="11"/>
    </row>
    <row r="17" spans="1:18" ht="47.25">
      <c r="A17" s="86"/>
      <c r="B17" s="64" t="s">
        <v>17</v>
      </c>
      <c r="C17" s="79">
        <v>385</v>
      </c>
      <c r="D17" s="75" t="s">
        <v>37</v>
      </c>
      <c r="E17" s="67" t="s">
        <v>22</v>
      </c>
      <c r="F17" s="68" t="s">
        <v>23</v>
      </c>
      <c r="G17" s="69">
        <v>2020</v>
      </c>
      <c r="H17" s="70">
        <v>30000</v>
      </c>
      <c r="I17" s="74"/>
      <c r="J17" s="74"/>
      <c r="K17" s="74"/>
      <c r="L17" s="71">
        <f t="shared" si="0"/>
        <v>30000</v>
      </c>
      <c r="M17" s="74"/>
      <c r="N17" s="74"/>
      <c r="O17" s="74">
        <f t="shared" ref="O17:O22" si="2">L17</f>
        <v>30000</v>
      </c>
      <c r="P17" s="74"/>
      <c r="Q17" s="74"/>
      <c r="R17" s="11"/>
    </row>
    <row r="18" spans="1:18" ht="47.25">
      <c r="A18" s="86"/>
      <c r="B18" s="64" t="s">
        <v>17</v>
      </c>
      <c r="C18" s="79">
        <v>425</v>
      </c>
      <c r="D18" s="75" t="s">
        <v>38</v>
      </c>
      <c r="E18" s="67" t="s">
        <v>32</v>
      </c>
      <c r="F18" s="68" t="s">
        <v>23</v>
      </c>
      <c r="G18" s="69">
        <v>2022</v>
      </c>
      <c r="H18" s="70">
        <v>292047</v>
      </c>
      <c r="I18" s="74"/>
      <c r="J18" s="74"/>
      <c r="K18" s="74"/>
      <c r="L18" s="71">
        <f t="shared" si="0"/>
        <v>292047</v>
      </c>
      <c r="M18" s="74"/>
      <c r="N18" s="74"/>
      <c r="O18" s="74">
        <f t="shared" si="2"/>
        <v>292047</v>
      </c>
      <c r="P18" s="74"/>
      <c r="Q18" s="74"/>
      <c r="R18" s="11"/>
    </row>
    <row r="19" spans="1:18" ht="47.25">
      <c r="A19" s="86"/>
      <c r="B19" s="64" t="s">
        <v>17</v>
      </c>
      <c r="C19" s="79" t="s">
        <v>123</v>
      </c>
      <c r="D19" s="75" t="s">
        <v>39</v>
      </c>
      <c r="E19" s="67" t="s">
        <v>15</v>
      </c>
      <c r="F19" s="68" t="s">
        <v>16</v>
      </c>
      <c r="G19" s="69">
        <v>2023</v>
      </c>
      <c r="H19" s="70"/>
      <c r="I19" s="74">
        <v>420000</v>
      </c>
      <c r="J19" s="74">
        <v>120000</v>
      </c>
      <c r="K19" s="74"/>
      <c r="L19" s="71">
        <f t="shared" si="0"/>
        <v>540000</v>
      </c>
      <c r="M19" s="74"/>
      <c r="N19" s="74"/>
      <c r="O19" s="74">
        <f t="shared" si="2"/>
        <v>540000</v>
      </c>
      <c r="P19" s="74"/>
      <c r="Q19" s="74"/>
      <c r="R19" s="11"/>
    </row>
    <row r="20" spans="1:18" ht="31.5">
      <c r="A20" s="86"/>
      <c r="B20" s="64" t="s">
        <v>17</v>
      </c>
      <c r="C20" s="79">
        <v>405</v>
      </c>
      <c r="D20" s="75" t="s">
        <v>40</v>
      </c>
      <c r="E20" s="67" t="s">
        <v>32</v>
      </c>
      <c r="F20" s="68" t="s">
        <v>33</v>
      </c>
      <c r="G20" s="69">
        <v>2021</v>
      </c>
      <c r="H20" s="70">
        <v>100000</v>
      </c>
      <c r="I20" s="70"/>
      <c r="J20" s="74"/>
      <c r="K20" s="74"/>
      <c r="L20" s="71">
        <f t="shared" si="0"/>
        <v>100000</v>
      </c>
      <c r="M20" s="74"/>
      <c r="N20" s="74"/>
      <c r="O20" s="74">
        <f t="shared" si="2"/>
        <v>100000</v>
      </c>
      <c r="P20" s="74"/>
      <c r="Q20" s="74"/>
      <c r="R20" s="11"/>
    </row>
    <row r="21" spans="1:18" ht="31.5">
      <c r="A21" s="86"/>
      <c r="B21" s="64" t="s">
        <v>17</v>
      </c>
      <c r="C21" s="78">
        <v>365</v>
      </c>
      <c r="D21" s="75" t="s">
        <v>41</v>
      </c>
      <c r="E21" s="67" t="s">
        <v>35</v>
      </c>
      <c r="F21" s="68" t="s">
        <v>36</v>
      </c>
      <c r="G21" s="69">
        <v>2020</v>
      </c>
      <c r="H21" s="70">
        <v>110300</v>
      </c>
      <c r="I21" s="70"/>
      <c r="J21" s="74"/>
      <c r="K21" s="74"/>
      <c r="L21" s="71">
        <f t="shared" si="0"/>
        <v>110300</v>
      </c>
      <c r="M21" s="74"/>
      <c r="N21" s="74"/>
      <c r="O21" s="74">
        <f t="shared" si="2"/>
        <v>110300</v>
      </c>
      <c r="P21" s="74"/>
      <c r="Q21" s="74"/>
      <c r="R21" s="11"/>
    </row>
    <row r="22" spans="1:18" ht="31.5">
      <c r="A22" s="86"/>
      <c r="B22" s="64" t="s">
        <v>17</v>
      </c>
      <c r="C22" s="78">
        <v>363</v>
      </c>
      <c r="D22" s="75" t="s">
        <v>118</v>
      </c>
      <c r="E22" s="67" t="s">
        <v>35</v>
      </c>
      <c r="F22" s="68" t="s">
        <v>36</v>
      </c>
      <c r="G22" s="69">
        <v>2020</v>
      </c>
      <c r="H22" s="70">
        <v>247000</v>
      </c>
      <c r="I22" s="74"/>
      <c r="J22" s="74"/>
      <c r="K22" s="74"/>
      <c r="L22" s="71">
        <f t="shared" si="0"/>
        <v>247000</v>
      </c>
      <c r="M22" s="74"/>
      <c r="N22" s="74"/>
      <c r="O22" s="74">
        <f t="shared" si="2"/>
        <v>247000</v>
      </c>
      <c r="P22" s="74"/>
      <c r="Q22" s="74"/>
      <c r="R22" s="11"/>
    </row>
    <row r="23" spans="1:18" ht="31.5">
      <c r="A23" s="86"/>
      <c r="B23" s="64" t="s">
        <v>17</v>
      </c>
      <c r="C23" s="78" t="s">
        <v>119</v>
      </c>
      <c r="D23" s="75" t="s">
        <v>42</v>
      </c>
      <c r="E23" s="67"/>
      <c r="F23" s="68" t="s">
        <v>36</v>
      </c>
      <c r="G23" s="69">
        <v>2024</v>
      </c>
      <c r="H23" s="70"/>
      <c r="I23" s="74"/>
      <c r="J23" s="74">
        <v>1060000</v>
      </c>
      <c r="K23" s="74"/>
      <c r="L23" s="71">
        <f t="shared" si="0"/>
        <v>1060000</v>
      </c>
      <c r="M23" s="74"/>
      <c r="N23" s="74"/>
      <c r="O23" s="74">
        <v>1060000</v>
      </c>
      <c r="P23" s="74"/>
      <c r="Q23" s="74"/>
      <c r="R23" s="11"/>
    </row>
    <row r="24" spans="1:18" ht="47.25">
      <c r="A24" s="86"/>
      <c r="B24" s="64" t="s">
        <v>17</v>
      </c>
      <c r="C24" s="73">
        <v>402</v>
      </c>
      <c r="D24" s="75" t="s">
        <v>43</v>
      </c>
      <c r="E24" s="67" t="s">
        <v>22</v>
      </c>
      <c r="F24" s="68" t="s">
        <v>23</v>
      </c>
      <c r="G24" s="69">
        <v>2021</v>
      </c>
      <c r="H24" s="70">
        <v>250000</v>
      </c>
      <c r="I24" s="74"/>
      <c r="J24" s="74"/>
      <c r="K24" s="74"/>
      <c r="L24" s="71">
        <f t="shared" si="0"/>
        <v>250000</v>
      </c>
      <c r="M24" s="74"/>
      <c r="N24" s="74"/>
      <c r="O24" s="74">
        <f t="shared" ref="O24:O36" si="3">L24</f>
        <v>250000</v>
      </c>
      <c r="P24" s="74"/>
      <c r="Q24" s="74"/>
      <c r="R24" s="11"/>
    </row>
    <row r="25" spans="1:18" ht="31.5">
      <c r="A25" s="86"/>
      <c r="B25" s="64" t="s">
        <v>17</v>
      </c>
      <c r="C25" s="73">
        <v>438</v>
      </c>
      <c r="D25" s="75" t="s">
        <v>44</v>
      </c>
      <c r="E25" s="67" t="s">
        <v>22</v>
      </c>
      <c r="F25" s="68" t="s">
        <v>23</v>
      </c>
      <c r="G25" s="69">
        <v>2022</v>
      </c>
      <c r="H25" s="70">
        <v>65000</v>
      </c>
      <c r="I25" s="74"/>
      <c r="J25" s="74"/>
      <c r="K25" s="74"/>
      <c r="L25" s="71">
        <f t="shared" si="0"/>
        <v>65000</v>
      </c>
      <c r="M25" s="74"/>
      <c r="N25" s="74"/>
      <c r="O25" s="74">
        <f>L25</f>
        <v>65000</v>
      </c>
      <c r="P25" s="74"/>
      <c r="Q25" s="74"/>
      <c r="R25" s="11"/>
    </row>
    <row r="26" spans="1:18" ht="47.25">
      <c r="A26" s="86"/>
      <c r="B26" s="64" t="s">
        <v>17</v>
      </c>
      <c r="C26" s="78">
        <v>439</v>
      </c>
      <c r="D26" s="80" t="s">
        <v>45</v>
      </c>
      <c r="E26" s="67" t="s">
        <v>22</v>
      </c>
      <c r="F26" s="68" t="s">
        <v>23</v>
      </c>
      <c r="G26" s="69">
        <v>2022</v>
      </c>
      <c r="H26" s="70">
        <v>150000</v>
      </c>
      <c r="I26" s="71">
        <f>100000-50000</f>
        <v>50000</v>
      </c>
      <c r="J26" s="71"/>
      <c r="K26" s="71"/>
      <c r="L26" s="71">
        <f t="shared" si="0"/>
        <v>200000</v>
      </c>
      <c r="M26" s="74"/>
      <c r="N26" s="74"/>
      <c r="O26" s="74">
        <f t="shared" si="3"/>
        <v>200000</v>
      </c>
      <c r="P26" s="74"/>
      <c r="Q26" s="74"/>
      <c r="R26" s="33"/>
    </row>
    <row r="27" spans="1:18" ht="47.25">
      <c r="A27" s="86"/>
      <c r="B27" s="64" t="s">
        <v>17</v>
      </c>
      <c r="C27" s="78">
        <v>410</v>
      </c>
      <c r="D27" s="80" t="s">
        <v>46</v>
      </c>
      <c r="E27" s="67" t="s">
        <v>22</v>
      </c>
      <c r="F27" s="68" t="s">
        <v>23</v>
      </c>
      <c r="G27" s="69">
        <v>2022</v>
      </c>
      <c r="H27" s="70">
        <v>270000</v>
      </c>
      <c r="I27" s="71"/>
      <c r="J27" s="71"/>
      <c r="K27" s="71"/>
      <c r="L27" s="71">
        <f t="shared" si="0"/>
        <v>270000</v>
      </c>
      <c r="M27" s="74"/>
      <c r="N27" s="74"/>
      <c r="O27" s="74">
        <f>L27</f>
        <v>270000</v>
      </c>
      <c r="P27" s="74"/>
      <c r="Q27" s="74"/>
      <c r="R27" s="33"/>
    </row>
    <row r="28" spans="1:18" ht="31.5">
      <c r="A28" s="86"/>
      <c r="B28" s="64" t="s">
        <v>17</v>
      </c>
      <c r="C28" s="78" t="s">
        <v>124</v>
      </c>
      <c r="D28" s="80" t="s">
        <v>47</v>
      </c>
      <c r="E28" s="67" t="s">
        <v>22</v>
      </c>
      <c r="F28" s="68" t="s">
        <v>23</v>
      </c>
      <c r="G28" s="69">
        <v>2024</v>
      </c>
      <c r="H28" s="70"/>
      <c r="I28" s="71"/>
      <c r="J28" s="71">
        <v>750000</v>
      </c>
      <c r="K28" s="71">
        <v>750000</v>
      </c>
      <c r="L28" s="71">
        <f t="shared" si="0"/>
        <v>1500000</v>
      </c>
      <c r="M28" s="74"/>
      <c r="N28" s="74">
        <v>950000</v>
      </c>
      <c r="O28" s="74">
        <f>L28-N28</f>
        <v>550000</v>
      </c>
      <c r="P28" s="74"/>
      <c r="Q28" s="74"/>
      <c r="R28" s="33"/>
    </row>
    <row r="29" spans="1:18" ht="31.5">
      <c r="A29" s="86"/>
      <c r="B29" s="64" t="s">
        <v>17</v>
      </c>
      <c r="C29" s="78" t="s">
        <v>125</v>
      </c>
      <c r="D29" s="80" t="s">
        <v>48</v>
      </c>
      <c r="E29" s="67" t="s">
        <v>22</v>
      </c>
      <c r="F29" s="68" t="s">
        <v>23</v>
      </c>
      <c r="G29" s="69">
        <v>2024</v>
      </c>
      <c r="H29" s="70">
        <v>0</v>
      </c>
      <c r="I29" s="71"/>
      <c r="J29" s="71">
        <v>300000</v>
      </c>
      <c r="K29" s="71">
        <v>250000</v>
      </c>
      <c r="L29" s="71">
        <f t="shared" si="0"/>
        <v>550000</v>
      </c>
      <c r="M29" s="74"/>
      <c r="N29" s="74">
        <v>500000</v>
      </c>
      <c r="O29" s="74">
        <v>50000</v>
      </c>
      <c r="P29" s="74"/>
      <c r="Q29" s="74"/>
      <c r="R29" s="33"/>
    </row>
    <row r="30" spans="1:18" ht="22.5">
      <c r="A30" s="86"/>
      <c r="B30" s="64" t="s">
        <v>17</v>
      </c>
      <c r="C30" s="78" t="s">
        <v>126</v>
      </c>
      <c r="D30" s="80" t="s">
        <v>49</v>
      </c>
      <c r="E30" s="67" t="s">
        <v>22</v>
      </c>
      <c r="F30" s="68" t="s">
        <v>23</v>
      </c>
      <c r="G30" s="69">
        <v>2023</v>
      </c>
      <c r="H30" s="70"/>
      <c r="I30" s="74">
        <v>166666.66</v>
      </c>
      <c r="J30" s="74">
        <v>166666.67000000001</v>
      </c>
      <c r="K30" s="74">
        <v>166666.67000000001</v>
      </c>
      <c r="L30" s="71">
        <f t="shared" si="0"/>
        <v>500000</v>
      </c>
      <c r="M30" s="74"/>
      <c r="N30" s="74"/>
      <c r="O30" s="74"/>
      <c r="P30" s="74"/>
      <c r="Q30" s="74">
        <v>500000</v>
      </c>
      <c r="R30" s="33"/>
    </row>
    <row r="31" spans="1:18" ht="23.25" thickBot="1">
      <c r="A31" s="87"/>
      <c r="B31" s="81" t="s">
        <v>17</v>
      </c>
      <c r="C31" s="82" t="s">
        <v>127</v>
      </c>
      <c r="D31" s="29" t="s">
        <v>50</v>
      </c>
      <c r="E31" s="83" t="s">
        <v>22</v>
      </c>
      <c r="F31" s="47" t="s">
        <v>16</v>
      </c>
      <c r="G31" s="26">
        <v>2023</v>
      </c>
      <c r="H31" s="27"/>
      <c r="I31" s="30">
        <v>303333.33</v>
      </c>
      <c r="J31" s="30">
        <v>303333.33</v>
      </c>
      <c r="K31" s="30">
        <v>303333.34000000003</v>
      </c>
      <c r="L31" s="30">
        <f t="shared" si="0"/>
        <v>910000</v>
      </c>
      <c r="M31" s="28"/>
      <c r="N31" s="28"/>
      <c r="O31" s="28"/>
      <c r="P31" s="28"/>
      <c r="Q31" s="28">
        <v>910000</v>
      </c>
      <c r="R31" s="84"/>
    </row>
    <row r="32" spans="1:18" ht="31.5">
      <c r="A32" s="88" t="s">
        <v>51</v>
      </c>
      <c r="B32" s="54" t="s">
        <v>17</v>
      </c>
      <c r="C32" s="55" t="s">
        <v>97</v>
      </c>
      <c r="D32" s="56" t="s">
        <v>52</v>
      </c>
      <c r="E32" s="57">
        <v>11020301</v>
      </c>
      <c r="F32" s="58" t="s">
        <v>16</v>
      </c>
      <c r="G32" s="59">
        <v>2023</v>
      </c>
      <c r="H32" s="60"/>
      <c r="I32" s="61">
        <v>152570.19</v>
      </c>
      <c r="J32" s="61">
        <v>152570.19</v>
      </c>
      <c r="K32" s="61">
        <v>152570.19</v>
      </c>
      <c r="L32" s="62">
        <f t="shared" si="0"/>
        <v>457710.57</v>
      </c>
      <c r="M32" s="61"/>
      <c r="N32" s="61"/>
      <c r="O32" s="61">
        <f t="shared" si="3"/>
        <v>457710.57</v>
      </c>
      <c r="P32" s="61"/>
      <c r="Q32" s="61"/>
      <c r="R32" s="63"/>
    </row>
    <row r="33" spans="1:18" ht="31.5">
      <c r="A33" s="89"/>
      <c r="B33" s="15" t="s">
        <v>17</v>
      </c>
      <c r="C33" s="49" t="s">
        <v>98</v>
      </c>
      <c r="D33" s="4" t="s">
        <v>52</v>
      </c>
      <c r="E33" s="3" t="s">
        <v>22</v>
      </c>
      <c r="F33" s="45" t="s">
        <v>23</v>
      </c>
      <c r="G33" s="5">
        <v>2023</v>
      </c>
      <c r="H33" s="1"/>
      <c r="I33" s="7">
        <v>37697.980000000003</v>
      </c>
      <c r="J33" s="7">
        <v>37697.980000000003</v>
      </c>
      <c r="K33" s="7">
        <v>37697.980000000003</v>
      </c>
      <c r="L33" s="6">
        <f t="shared" si="0"/>
        <v>113093.94</v>
      </c>
      <c r="M33" s="7"/>
      <c r="N33" s="7"/>
      <c r="O33" s="7">
        <f t="shared" si="3"/>
        <v>113093.94</v>
      </c>
      <c r="P33" s="7"/>
      <c r="Q33" s="7"/>
      <c r="R33" s="11"/>
    </row>
    <row r="34" spans="1:18" ht="47.25">
      <c r="A34" s="89"/>
      <c r="B34" s="15" t="s">
        <v>17</v>
      </c>
      <c r="C34" s="49" t="s">
        <v>99</v>
      </c>
      <c r="D34" s="14" t="s">
        <v>53</v>
      </c>
      <c r="E34" s="3" t="s">
        <v>22</v>
      </c>
      <c r="F34" s="46" t="s">
        <v>23</v>
      </c>
      <c r="G34" s="5">
        <v>2023</v>
      </c>
      <c r="H34" s="1"/>
      <c r="I34" s="7">
        <v>200000</v>
      </c>
      <c r="J34" s="7">
        <v>200000</v>
      </c>
      <c r="K34" s="7">
        <v>200000</v>
      </c>
      <c r="L34" s="6">
        <f t="shared" si="0"/>
        <v>600000</v>
      </c>
      <c r="M34" s="10"/>
      <c r="N34" s="10"/>
      <c r="O34" s="7">
        <f>L34-N34</f>
        <v>600000</v>
      </c>
      <c r="P34" s="10"/>
      <c r="Q34" s="10"/>
      <c r="R34" s="34"/>
    </row>
    <row r="35" spans="1:18" ht="22.5">
      <c r="A35" s="89"/>
      <c r="B35" s="15" t="s">
        <v>17</v>
      </c>
      <c r="C35" s="49" t="s">
        <v>113</v>
      </c>
      <c r="D35" s="14" t="s">
        <v>54</v>
      </c>
      <c r="E35" s="3" t="s">
        <v>22</v>
      </c>
      <c r="F35" s="45" t="s">
        <v>23</v>
      </c>
      <c r="G35" s="5">
        <v>2023</v>
      </c>
      <c r="H35" s="2"/>
      <c r="I35" s="1">
        <v>100000</v>
      </c>
      <c r="J35" s="7">
        <v>50000</v>
      </c>
      <c r="K35" s="7">
        <v>50000</v>
      </c>
      <c r="L35" s="6">
        <f t="shared" si="0"/>
        <v>200000</v>
      </c>
      <c r="M35" s="7"/>
      <c r="N35" s="7"/>
      <c r="O35" s="7">
        <f>L35</f>
        <v>200000</v>
      </c>
      <c r="P35" s="7"/>
      <c r="Q35" s="7"/>
      <c r="R35" s="11"/>
    </row>
    <row r="36" spans="1:18" ht="31.5">
      <c r="A36" s="89"/>
      <c r="B36" s="15" t="s">
        <v>17</v>
      </c>
      <c r="C36" s="49" t="s">
        <v>100</v>
      </c>
      <c r="D36" s="14" t="s">
        <v>55</v>
      </c>
      <c r="E36" s="3" t="s">
        <v>15</v>
      </c>
      <c r="F36" s="45" t="s">
        <v>16</v>
      </c>
      <c r="G36" s="5">
        <v>2023</v>
      </c>
      <c r="H36" s="1"/>
      <c r="I36" s="7">
        <v>50000</v>
      </c>
      <c r="J36" s="7">
        <v>50000</v>
      </c>
      <c r="K36" s="7">
        <v>50000</v>
      </c>
      <c r="L36" s="6">
        <f t="shared" si="0"/>
        <v>150000</v>
      </c>
      <c r="M36" s="7"/>
      <c r="N36" s="7"/>
      <c r="O36" s="7">
        <f t="shared" si="3"/>
        <v>150000</v>
      </c>
      <c r="P36" s="7"/>
      <c r="Q36" s="7"/>
      <c r="R36" s="11"/>
    </row>
    <row r="37" spans="1:18" ht="31.5">
      <c r="A37" s="89"/>
      <c r="B37" s="15" t="s">
        <v>17</v>
      </c>
      <c r="C37" s="49" t="s">
        <v>101</v>
      </c>
      <c r="D37" s="14" t="s">
        <v>56</v>
      </c>
      <c r="E37" s="3" t="s">
        <v>22</v>
      </c>
      <c r="F37" s="45" t="s">
        <v>23</v>
      </c>
      <c r="G37" s="5">
        <v>2023</v>
      </c>
      <c r="H37" s="2"/>
      <c r="I37" s="1">
        <v>200000</v>
      </c>
      <c r="J37" s="7">
        <v>300000</v>
      </c>
      <c r="K37" s="7">
        <v>400000</v>
      </c>
      <c r="L37" s="6">
        <f t="shared" si="0"/>
        <v>900000</v>
      </c>
      <c r="M37" s="7"/>
      <c r="N37" s="7">
        <v>400000</v>
      </c>
      <c r="O37" s="7">
        <v>500000</v>
      </c>
      <c r="P37" s="7"/>
      <c r="Q37" s="7"/>
      <c r="R37" s="11"/>
    </row>
    <row r="38" spans="1:18" ht="31.5">
      <c r="A38" s="89"/>
      <c r="B38" s="15" t="s">
        <v>17</v>
      </c>
      <c r="C38" s="49" t="s">
        <v>102</v>
      </c>
      <c r="D38" s="4" t="s">
        <v>95</v>
      </c>
      <c r="E38" s="3" t="s">
        <v>35</v>
      </c>
      <c r="F38" s="45" t="s">
        <v>36</v>
      </c>
      <c r="G38" s="5">
        <v>2023</v>
      </c>
      <c r="H38" s="1"/>
      <c r="I38" s="7">
        <v>100000</v>
      </c>
      <c r="J38" s="7">
        <v>100000</v>
      </c>
      <c r="K38" s="7">
        <v>100000</v>
      </c>
      <c r="L38" s="6">
        <f t="shared" si="0"/>
        <v>300000</v>
      </c>
      <c r="M38" s="7"/>
      <c r="N38" s="7"/>
      <c r="O38" s="7">
        <f>L38-N38</f>
        <v>300000</v>
      </c>
      <c r="P38" s="13"/>
      <c r="Q38" s="7"/>
      <c r="R38" s="11"/>
    </row>
    <row r="39" spans="1:18" ht="47.25">
      <c r="A39" s="89"/>
      <c r="B39" s="15" t="s">
        <v>17</v>
      </c>
      <c r="C39" s="49" t="s">
        <v>103</v>
      </c>
      <c r="D39" s="14" t="s">
        <v>57</v>
      </c>
      <c r="E39" s="3" t="s">
        <v>58</v>
      </c>
      <c r="F39" s="45" t="s">
        <v>59</v>
      </c>
      <c r="G39" s="5">
        <v>2023</v>
      </c>
      <c r="H39" s="1"/>
      <c r="I39" s="7">
        <v>50000</v>
      </c>
      <c r="J39" s="7">
        <v>50000</v>
      </c>
      <c r="K39" s="7">
        <v>50000</v>
      </c>
      <c r="L39" s="6">
        <f>SUM(H39:K39)</f>
        <v>150000</v>
      </c>
      <c r="M39" s="7">
        <f>L39</f>
        <v>150000</v>
      </c>
      <c r="N39" s="7"/>
      <c r="O39" s="7"/>
      <c r="P39" s="7"/>
      <c r="Q39" s="7"/>
      <c r="R39" s="11"/>
    </row>
    <row r="40" spans="1:18" ht="31.5">
      <c r="A40" s="89"/>
      <c r="B40" s="15" t="s">
        <v>60</v>
      </c>
      <c r="C40" s="50" t="s">
        <v>104</v>
      </c>
      <c r="D40" s="14" t="s">
        <v>61</v>
      </c>
      <c r="E40" s="3" t="s">
        <v>22</v>
      </c>
      <c r="F40" s="45" t="s">
        <v>23</v>
      </c>
      <c r="G40" s="5">
        <v>2023</v>
      </c>
      <c r="H40" s="1"/>
      <c r="I40" s="7">
        <v>50000</v>
      </c>
      <c r="J40" s="7">
        <v>50000</v>
      </c>
      <c r="K40" s="7">
        <v>50000</v>
      </c>
      <c r="L40" s="6">
        <f>SUM(I40:K40)</f>
        <v>150000</v>
      </c>
      <c r="M40" s="7"/>
      <c r="N40" s="7"/>
      <c r="O40" s="7">
        <f>L40</f>
        <v>150000</v>
      </c>
      <c r="P40" s="7"/>
      <c r="Q40" s="7"/>
      <c r="R40" s="11"/>
    </row>
    <row r="41" spans="1:18" ht="47.25">
      <c r="A41" s="89"/>
      <c r="B41" s="15" t="s">
        <v>60</v>
      </c>
      <c r="C41" s="50" t="s">
        <v>128</v>
      </c>
      <c r="D41" s="14" t="s">
        <v>62</v>
      </c>
      <c r="E41" s="3" t="s">
        <v>32</v>
      </c>
      <c r="F41" s="45" t="s">
        <v>33</v>
      </c>
      <c r="G41" s="5">
        <v>2022</v>
      </c>
      <c r="H41" s="1">
        <v>160000</v>
      </c>
      <c r="I41" s="2"/>
      <c r="J41" s="7"/>
      <c r="K41" s="7"/>
      <c r="L41" s="6">
        <f>SUM(H41:K41)</f>
        <v>160000</v>
      </c>
      <c r="M41" s="7"/>
      <c r="N41" s="7"/>
      <c r="O41" s="7">
        <v>100000</v>
      </c>
      <c r="P41" s="7"/>
      <c r="Q41" s="7"/>
      <c r="R41" s="11">
        <v>60000</v>
      </c>
    </row>
    <row r="42" spans="1:18" ht="22.5">
      <c r="A42" s="90"/>
      <c r="B42" s="15" t="s">
        <v>63</v>
      </c>
      <c r="C42" s="50" t="s">
        <v>105</v>
      </c>
      <c r="D42" s="14" t="s">
        <v>59</v>
      </c>
      <c r="E42" s="3" t="s">
        <v>58</v>
      </c>
      <c r="F42" s="45" t="s">
        <v>59</v>
      </c>
      <c r="G42" s="5">
        <v>2023</v>
      </c>
      <c r="H42" s="1"/>
      <c r="I42" s="21">
        <v>114777.60000000001</v>
      </c>
      <c r="J42" s="32"/>
      <c r="K42" s="32"/>
      <c r="L42" s="6">
        <f t="shared" si="0"/>
        <v>114777.60000000001</v>
      </c>
      <c r="M42" s="7">
        <f>L42</f>
        <v>114777.60000000001</v>
      </c>
      <c r="N42" s="7"/>
      <c r="O42" s="7"/>
      <c r="P42" s="7"/>
      <c r="Q42" s="7"/>
      <c r="R42" s="11"/>
    </row>
    <row r="43" spans="1:18" ht="31.5">
      <c r="A43" s="90"/>
      <c r="B43" s="15" t="s">
        <v>64</v>
      </c>
      <c r="C43" s="50" t="s">
        <v>106</v>
      </c>
      <c r="D43" s="14" t="s">
        <v>65</v>
      </c>
      <c r="E43" s="3" t="s">
        <v>58</v>
      </c>
      <c r="F43" s="45" t="s">
        <v>59</v>
      </c>
      <c r="G43" s="5">
        <v>2023</v>
      </c>
      <c r="H43" s="1"/>
      <c r="I43" s="7">
        <v>80000</v>
      </c>
      <c r="J43" s="7"/>
      <c r="K43" s="7"/>
      <c r="L43" s="6">
        <f t="shared" si="0"/>
        <v>80000</v>
      </c>
      <c r="M43" s="7">
        <f>L43</f>
        <v>80000</v>
      </c>
      <c r="N43" s="7"/>
      <c r="O43" s="7"/>
      <c r="P43" s="7"/>
      <c r="Q43" s="7"/>
      <c r="R43" s="11"/>
    </row>
    <row r="44" spans="1:18" ht="31.5">
      <c r="A44" s="89" t="s">
        <v>66</v>
      </c>
      <c r="B44" s="16" t="s">
        <v>67</v>
      </c>
      <c r="C44" s="50" t="s">
        <v>114</v>
      </c>
      <c r="D44" s="17" t="s">
        <v>68</v>
      </c>
      <c r="E44" s="3" t="s">
        <v>69</v>
      </c>
      <c r="F44" s="45" t="s">
        <v>70</v>
      </c>
      <c r="G44" s="18">
        <v>2023</v>
      </c>
      <c r="H44" s="1"/>
      <c r="I44" s="6">
        <v>35254.959999999999</v>
      </c>
      <c r="J44" s="6">
        <v>20811</v>
      </c>
      <c r="K44" s="6">
        <v>3834</v>
      </c>
      <c r="L44" s="6">
        <f t="shared" si="0"/>
        <v>59899.96</v>
      </c>
      <c r="M44" s="7">
        <f>L44</f>
        <v>59899.96</v>
      </c>
      <c r="N44" s="7"/>
      <c r="O44" s="7"/>
      <c r="P44" s="7"/>
      <c r="Q44" s="7"/>
      <c r="R44" s="11"/>
    </row>
    <row r="45" spans="1:18" ht="21">
      <c r="A45" s="89"/>
      <c r="B45" s="16" t="s">
        <v>67</v>
      </c>
      <c r="C45" s="50" t="s">
        <v>115</v>
      </c>
      <c r="D45" s="17" t="s">
        <v>71</v>
      </c>
      <c r="E45" s="3" t="s">
        <v>72</v>
      </c>
      <c r="F45" s="45" t="s">
        <v>73</v>
      </c>
      <c r="G45" s="18">
        <v>2023</v>
      </c>
      <c r="H45" s="1"/>
      <c r="I45" s="7">
        <v>13409.8</v>
      </c>
      <c r="J45" s="7">
        <v>0</v>
      </c>
      <c r="K45" s="7">
        <v>0</v>
      </c>
      <c r="L45" s="6">
        <f t="shared" si="0"/>
        <v>13409.8</v>
      </c>
      <c r="M45" s="7">
        <f>L45</f>
        <v>13409.8</v>
      </c>
      <c r="N45" s="7"/>
      <c r="O45" s="7"/>
      <c r="P45" s="7"/>
      <c r="Q45" s="7"/>
      <c r="R45" s="11"/>
    </row>
    <row r="46" spans="1:18" ht="21">
      <c r="A46" s="89"/>
      <c r="B46" s="16" t="s">
        <v>67</v>
      </c>
      <c r="C46" s="50" t="s">
        <v>116</v>
      </c>
      <c r="D46" s="17" t="s">
        <v>74</v>
      </c>
      <c r="E46" s="3" t="s">
        <v>75</v>
      </c>
      <c r="F46" s="45" t="s">
        <v>76</v>
      </c>
      <c r="G46" s="18">
        <v>2023</v>
      </c>
      <c r="H46" s="1"/>
      <c r="I46" s="7">
        <v>66885.81</v>
      </c>
      <c r="J46" s="7">
        <v>49465.7</v>
      </c>
      <c r="K46" s="7">
        <v>30044.85</v>
      </c>
      <c r="L46" s="6">
        <f t="shared" si="0"/>
        <v>146396.35999999999</v>
      </c>
      <c r="M46" s="7">
        <f t="shared" ref="M46:M53" si="4">L46</f>
        <v>146396.35999999999</v>
      </c>
      <c r="N46" s="7"/>
      <c r="O46" s="7"/>
      <c r="P46" s="7"/>
      <c r="Q46" s="7"/>
      <c r="R46" s="11"/>
    </row>
    <row r="47" spans="1:18" ht="21">
      <c r="A47" s="89"/>
      <c r="B47" s="16" t="s">
        <v>63</v>
      </c>
      <c r="C47" s="50" t="s">
        <v>107</v>
      </c>
      <c r="D47" s="14" t="s">
        <v>77</v>
      </c>
      <c r="E47" s="19" t="s">
        <v>78</v>
      </c>
      <c r="F47" s="45" t="s">
        <v>79</v>
      </c>
      <c r="G47" s="5">
        <v>2023</v>
      </c>
      <c r="H47" s="1"/>
      <c r="I47" s="12">
        <v>20000</v>
      </c>
      <c r="J47" s="12"/>
      <c r="K47" s="12"/>
      <c r="L47" s="6">
        <f>SUM(I47:K47)</f>
        <v>20000</v>
      </c>
      <c r="M47" s="6">
        <f t="shared" si="4"/>
        <v>20000</v>
      </c>
      <c r="N47" s="6"/>
      <c r="O47" s="7"/>
      <c r="P47" s="7"/>
      <c r="Q47" s="7"/>
      <c r="R47" s="11"/>
    </row>
    <row r="48" spans="1:18" ht="21">
      <c r="A48" s="89"/>
      <c r="B48" s="16" t="s">
        <v>63</v>
      </c>
      <c r="C48" s="50" t="s">
        <v>108</v>
      </c>
      <c r="D48" s="14" t="s">
        <v>80</v>
      </c>
      <c r="E48" s="3" t="s">
        <v>75</v>
      </c>
      <c r="F48" s="45" t="s">
        <v>76</v>
      </c>
      <c r="G48" s="5">
        <v>2023</v>
      </c>
      <c r="H48" s="1"/>
      <c r="I48" s="12">
        <v>20000</v>
      </c>
      <c r="J48" s="12">
        <v>20000</v>
      </c>
      <c r="K48" s="12">
        <v>20000</v>
      </c>
      <c r="L48" s="6">
        <f t="shared" ref="L48:L50" si="5">SUM(I48:K48)</f>
        <v>60000</v>
      </c>
      <c r="M48" s="7">
        <f t="shared" si="4"/>
        <v>60000</v>
      </c>
      <c r="N48" s="7"/>
      <c r="O48" s="7"/>
      <c r="P48" s="7"/>
      <c r="Q48" s="7"/>
      <c r="R48" s="11"/>
    </row>
    <row r="49" spans="1:18" ht="21">
      <c r="A49" s="89"/>
      <c r="B49" s="16" t="s">
        <v>63</v>
      </c>
      <c r="C49" s="50" t="s">
        <v>109</v>
      </c>
      <c r="D49" s="14" t="s">
        <v>81</v>
      </c>
      <c r="E49" s="3" t="s">
        <v>72</v>
      </c>
      <c r="F49" s="45" t="s">
        <v>73</v>
      </c>
      <c r="G49" s="5">
        <v>2023</v>
      </c>
      <c r="H49" s="1"/>
      <c r="I49" s="12">
        <v>18000</v>
      </c>
      <c r="J49" s="12">
        <v>18000</v>
      </c>
      <c r="K49" s="12">
        <v>18000</v>
      </c>
      <c r="L49" s="6">
        <f t="shared" si="5"/>
        <v>54000</v>
      </c>
      <c r="M49" s="7">
        <f t="shared" si="4"/>
        <v>54000</v>
      </c>
      <c r="N49" s="7"/>
      <c r="O49" s="7"/>
      <c r="P49" s="7"/>
      <c r="Q49" s="7"/>
      <c r="R49" s="11"/>
    </row>
    <row r="50" spans="1:18" ht="21">
      <c r="A50" s="89"/>
      <c r="B50" s="15" t="s">
        <v>82</v>
      </c>
      <c r="C50" s="50" t="s">
        <v>110</v>
      </c>
      <c r="D50" s="14" t="s">
        <v>83</v>
      </c>
      <c r="E50" s="3" t="s">
        <v>72</v>
      </c>
      <c r="F50" s="45" t="s">
        <v>73</v>
      </c>
      <c r="G50" s="5">
        <v>2023</v>
      </c>
      <c r="H50" s="1"/>
      <c r="I50" s="12">
        <v>1500</v>
      </c>
      <c r="J50" s="12">
        <v>1500</v>
      </c>
      <c r="K50" s="12">
        <v>1500</v>
      </c>
      <c r="L50" s="6">
        <f t="shared" si="5"/>
        <v>4500</v>
      </c>
      <c r="M50" s="7">
        <f t="shared" si="4"/>
        <v>4500</v>
      </c>
      <c r="N50" s="7"/>
      <c r="O50" s="7"/>
      <c r="P50" s="7"/>
      <c r="Q50" s="7"/>
      <c r="R50" s="11"/>
    </row>
    <row r="51" spans="1:18" ht="56.25">
      <c r="A51" s="89"/>
      <c r="B51" s="20" t="s">
        <v>60</v>
      </c>
      <c r="C51" s="50" t="s">
        <v>111</v>
      </c>
      <c r="D51" s="14" t="s">
        <v>84</v>
      </c>
      <c r="E51" s="19" t="s">
        <v>85</v>
      </c>
      <c r="F51" s="45" t="s">
        <v>86</v>
      </c>
      <c r="G51" s="5">
        <v>2023</v>
      </c>
      <c r="H51" s="1"/>
      <c r="I51" s="12">
        <v>40000</v>
      </c>
      <c r="J51" s="12">
        <v>30000</v>
      </c>
      <c r="K51" s="12">
        <v>30000</v>
      </c>
      <c r="L51" s="6">
        <f>SUM(I51:K51)</f>
        <v>100000</v>
      </c>
      <c r="M51" s="7">
        <f t="shared" si="4"/>
        <v>100000</v>
      </c>
      <c r="N51" s="7"/>
      <c r="O51" s="7"/>
      <c r="P51" s="7"/>
      <c r="Q51" s="7"/>
      <c r="R51" s="11"/>
    </row>
    <row r="52" spans="1:18" ht="56.25">
      <c r="A52" s="89"/>
      <c r="B52" s="20" t="s">
        <v>60</v>
      </c>
      <c r="C52" s="50">
        <v>336</v>
      </c>
      <c r="D52" s="14" t="s">
        <v>87</v>
      </c>
      <c r="E52" s="19" t="s">
        <v>85</v>
      </c>
      <c r="F52" s="45" t="s">
        <v>86</v>
      </c>
      <c r="G52" s="5">
        <v>2018</v>
      </c>
      <c r="H52" s="1"/>
      <c r="I52" s="1">
        <v>80520</v>
      </c>
      <c r="J52" s="7">
        <v>48800</v>
      </c>
      <c r="K52" s="7">
        <v>20000</v>
      </c>
      <c r="L52" s="6">
        <f>SUM(I52:K52)</f>
        <v>149320</v>
      </c>
      <c r="M52" s="7">
        <f>L52</f>
        <v>149320</v>
      </c>
      <c r="N52" s="7"/>
      <c r="O52" s="7"/>
      <c r="P52" s="7"/>
      <c r="Q52" s="7"/>
      <c r="R52" s="11"/>
    </row>
    <row r="53" spans="1:18" ht="52.5" thickBot="1">
      <c r="A53" s="22" t="s">
        <v>88</v>
      </c>
      <c r="B53" s="23" t="s">
        <v>60</v>
      </c>
      <c r="C53" s="51" t="s">
        <v>112</v>
      </c>
      <c r="D53" s="24" t="s">
        <v>89</v>
      </c>
      <c r="E53" s="25" t="s">
        <v>90</v>
      </c>
      <c r="F53" s="47" t="s">
        <v>91</v>
      </c>
      <c r="G53" s="26">
        <v>2023</v>
      </c>
      <c r="H53" s="27"/>
      <c r="I53" s="28">
        <v>200000</v>
      </c>
      <c r="J53" s="28">
        <v>124000</v>
      </c>
      <c r="K53" s="28">
        <v>124000</v>
      </c>
      <c r="L53" s="6">
        <f>SUM(I53:K53)</f>
        <v>448000</v>
      </c>
      <c r="M53" s="27">
        <f t="shared" si="4"/>
        <v>448000</v>
      </c>
      <c r="N53" s="27"/>
      <c r="O53" s="28"/>
      <c r="P53" s="28"/>
      <c r="Q53" s="28"/>
      <c r="R53" s="31"/>
    </row>
    <row r="54" spans="1:18" s="43" customFormat="1">
      <c r="C54" s="52"/>
      <c r="F54" s="48"/>
      <c r="H54" s="44">
        <f>SUM(H2:H53)</f>
        <v>9292322.1600000001</v>
      </c>
      <c r="I54" s="44">
        <f t="shared" ref="I54:R54" si="6">SUM(I2:I53)</f>
        <v>4623311.99</v>
      </c>
      <c r="J54" s="44">
        <f t="shared" si="6"/>
        <v>7024662.870000001</v>
      </c>
      <c r="K54" s="44">
        <f t="shared" si="6"/>
        <v>5519414.4900000002</v>
      </c>
      <c r="L54" s="44">
        <f t="shared" si="6"/>
        <v>26459711.510000005</v>
      </c>
      <c r="M54" s="44">
        <f t="shared" si="6"/>
        <v>1400303.72</v>
      </c>
      <c r="N54" s="44">
        <f t="shared" si="6"/>
        <v>3150000</v>
      </c>
      <c r="O54" s="44">
        <f t="shared" si="6"/>
        <v>17111907.789999999</v>
      </c>
      <c r="P54" s="44">
        <f t="shared" si="6"/>
        <v>0</v>
      </c>
      <c r="Q54" s="44">
        <f t="shared" si="6"/>
        <v>4395000</v>
      </c>
      <c r="R54" s="44">
        <f t="shared" si="6"/>
        <v>402500</v>
      </c>
    </row>
  </sheetData>
  <mergeCells count="4">
    <mergeCell ref="A2:A31"/>
    <mergeCell ref="A32:A41"/>
    <mergeCell ref="A42:A43"/>
    <mergeCell ref="A44:A52"/>
  </mergeCells>
  <pageMargins left="0.15748031496062992" right="0.15748031496062992" top="0.27559055118110237" bottom="0.23622047244094491" header="0.19685039370078741" footer="0.15748031496062992"/>
  <pageSetup paperSize="9"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PER DUP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barbara.griffini</dc:creator>
  <cp:lastModifiedBy>micol.mazzeo</cp:lastModifiedBy>
  <cp:lastPrinted>2023-04-17T11:05:32Z</cp:lastPrinted>
  <dcterms:created xsi:type="dcterms:W3CDTF">2022-10-18T14:27:14Z</dcterms:created>
  <dcterms:modified xsi:type="dcterms:W3CDTF">2023-07-04T15:16:27Z</dcterms:modified>
</cp:coreProperties>
</file>